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mc:AlternateContent xmlns:mc="http://schemas.openxmlformats.org/markup-compatibility/2006">
    <mc:Choice Requires="x15">
      <x15ac:absPath xmlns:x15ac="http://schemas.microsoft.com/office/spreadsheetml/2010/11/ac" url="C:\Users\i.rodriguez\Downloads\Nueva carpeta (8)\"/>
    </mc:Choice>
  </mc:AlternateContent>
  <xr:revisionPtr revIDLastSave="0" documentId="8_{0706DB3A-BB02-4411-A727-A2363B6D5E20}" xr6:coauthVersionLast="47" xr6:coauthVersionMax="47" xr10:uidLastSave="{00000000-0000-0000-0000-000000000000}"/>
  <bookViews>
    <workbookView showSheetTabs="0" xWindow="-120" yWindow="-120" windowWidth="29040" windowHeight="15840" xr2:uid="{00000000-000D-0000-FFFF-FFFF00000000}"/>
  </bookViews>
  <sheets>
    <sheet name="Home" sheetId="25" r:id="rId1"/>
    <sheet name="hoja1" sheetId="23" r:id="rId2"/>
    <sheet name="calculos" sheetId="24" state="veryHidden" r:id="rId3"/>
    <sheet name="calc2023" sheetId="26" state="veryHidden" r:id="rId4"/>
  </sheets>
  <definedNames>
    <definedName name="_ann1">#REF!</definedName>
    <definedName name="_tab1">#REF!</definedName>
    <definedName name="_var1">#REF!</definedName>
    <definedName name="ANN">#REF!</definedName>
    <definedName name="_xlnm.Print_Area" localSheetId="1">hoja1!$B$2:$H$48</definedName>
    <definedName name="dateb">#REF!</definedName>
    <definedName name="IS">#REF!</definedName>
    <definedName name="_xlnm.Print_Titles" localSheetId="1">hoja1!$2:$3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 i="26" l="1"/>
  <c r="E9" i="26"/>
  <c r="E8" i="26"/>
  <c r="E7" i="26"/>
  <c r="D8" i="26" s="1"/>
  <c r="D7" i="26"/>
  <c r="J47" i="23"/>
  <c r="I42" i="24"/>
  <c r="H42" i="24"/>
  <c r="I41" i="24"/>
  <c r="H41" i="24"/>
  <c r="I40" i="24"/>
  <c r="H40" i="24"/>
  <c r="I39" i="24"/>
  <c r="H39" i="24"/>
  <c r="I38" i="24"/>
  <c r="H38" i="24"/>
  <c r="I37" i="24"/>
  <c r="H37" i="24"/>
  <c r="I36" i="24"/>
  <c r="H36" i="24"/>
  <c r="I35" i="24"/>
  <c r="H35" i="24"/>
  <c r="I34" i="24"/>
  <c r="H34" i="24"/>
  <c r="I33" i="24"/>
  <c r="H33" i="24"/>
  <c r="F29" i="24"/>
  <c r="G14" i="24"/>
  <c r="G17" i="24"/>
  <c r="G13" i="24"/>
  <c r="G24" i="24"/>
  <c r="H31" i="23"/>
  <c r="G35" i="24"/>
  <c r="G38" i="24"/>
  <c r="G18" i="24"/>
  <c r="G39" i="24"/>
  <c r="G33" i="24"/>
  <c r="N2" i="24"/>
  <c r="G28" i="24"/>
  <c r="G29" i="24"/>
  <c r="G40" i="24"/>
  <c r="G37" i="24"/>
  <c r="G16" i="24"/>
  <c r="G25" i="24"/>
  <c r="G9" i="24"/>
  <c r="G27" i="24"/>
  <c r="G21" i="24"/>
  <c r="G20" i="24"/>
  <c r="G11" i="24"/>
  <c r="G34" i="24"/>
  <c r="G19" i="24"/>
  <c r="G26" i="24"/>
  <c r="G41" i="24"/>
  <c r="G22" i="24"/>
  <c r="G23" i="24"/>
  <c r="G10" i="24"/>
  <c r="G36" i="24"/>
  <c r="G12" i="24"/>
  <c r="G15" i="24"/>
  <c r="H35" i="23"/>
  <c r="H36" i="23" s="1"/>
  <c r="G42" i="24"/>
  <c r="F4" i="24"/>
  <c r="H44" i="24" l="1"/>
  <c r="I44" i="24"/>
  <c r="D9" i="26"/>
  <c r="D10" i="26" s="1"/>
  <c r="G30" i="24"/>
  <c r="G44" i="24"/>
  <c r="H37" i="23"/>
  <c r="H39" i="23"/>
  <c r="H46" i="24" l="1"/>
  <c r="H45" i="23"/>
  <c r="H40" i="23"/>
  <c r="H41" i="23" l="1"/>
  <c r="H42" i="23" l="1"/>
  <c r="H43" i="23" s="1"/>
  <c r="H47" i="23" s="1"/>
  <c r="I3" i="24" l="1"/>
  <c r="I4" i="24"/>
  <c r="I5" i="24" s="1"/>
  <c r="C3" i="26"/>
  <c r="B8" i="26" s="1"/>
  <c r="G8" i="26" s="1"/>
  <c r="B7" i="26" l="1"/>
  <c r="G7" i="26" s="1"/>
  <c r="B10" i="26"/>
  <c r="G10" i="26" s="1"/>
  <c r="B6" i="26"/>
  <c r="G6" i="26" s="1"/>
  <c r="B11" i="26"/>
  <c r="G11" i="26" s="1"/>
  <c r="B9" i="26"/>
  <c r="G9" i="26" s="1"/>
  <c r="G13" i="26" l="1"/>
  <c r="I6" i="24" s="1"/>
  <c r="I7" i="24" l="1"/>
  <c r="H48"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Phi</author>
  </authors>
  <commentList>
    <comment ref="P22" authorId="0" shapeId="0" xr:uid="{00000000-0006-0000-0000-000001000000}">
      <text>
        <r>
          <rPr>
            <b/>
            <sz val="8"/>
            <color indexed="45"/>
            <rFont val="Tahoma"/>
            <family val="2"/>
          </rPr>
          <t>© Indicator - No está permitida la reproducción de esta hoja de cálculo ni su transmisión en forma o medio alguno, sea electrónico, mecánico, fotocopia, registro o de cualquier otro tipo, sin el permiso previo y por escrito de la editorial.</t>
        </r>
      </text>
    </comment>
    <comment ref="P23" authorId="0" shapeId="0" xr:uid="{00000000-0006-0000-0000-000002000000}">
      <text>
        <r>
          <rPr>
            <b/>
            <sz val="8"/>
            <color indexed="45"/>
            <rFont val="Tahoma"/>
            <family val="2"/>
          </rPr>
          <t>Indicator - No se hace responsable por las pérdidas ocasionadas a las personas naturales o jurídicas que actúen o dejen de actuar como resultado de alguna información contenida en esta hoja de cálculo.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xml:space="preserve"> </author>
  </authors>
  <commentList>
    <comment ref="J25" authorId="0" shapeId="0" xr:uid="{00000000-0006-0000-0300-000001000000}">
      <text>
        <r>
          <rPr>
            <b/>
            <sz val="8"/>
            <color indexed="9"/>
            <rFont val="Tahoma"/>
            <family val="2"/>
          </rPr>
          <t xml:space="preserve">¡Atención! 
</t>
        </r>
        <r>
          <rPr>
            <sz val="8"/>
            <color indexed="9"/>
            <rFont val="Tahoma"/>
            <family val="2"/>
          </rPr>
          <t xml:space="preserve">A partir de 2015, si transmite bienes  adquiridos antes del 31 de diciembre de 1994,  podrá seguir aplicando los coeficientes de abatimiento cuando usted así lo decida, pero sólo hasta que el importe conjunto de las ventas que efectúe a partir de 2015, por las que se acoja a dicho incentivo, alcance los 400.000 euros. </t>
        </r>
        <r>
          <rPr>
            <b/>
            <sz val="8"/>
            <color indexed="9"/>
            <rFont val="Tahoma"/>
            <family val="2"/>
          </rPr>
          <t xml:space="preserve">
</t>
        </r>
        <r>
          <rPr>
            <sz val="8"/>
            <color indexed="9"/>
            <rFont val="Tahoma"/>
            <family val="2"/>
          </rPr>
          <t xml:space="preserve">
</t>
        </r>
      </text>
    </comment>
    <comment ref="J27" authorId="0" shapeId="0" xr:uid="{00000000-0006-0000-0300-000002000000}">
      <text>
        <r>
          <rPr>
            <b/>
            <sz val="8"/>
            <color indexed="9"/>
            <rFont val="Tahoma"/>
            <family val="2"/>
          </rPr>
          <t xml:space="preserve">¡Atención!
</t>
        </r>
        <r>
          <rPr>
            <sz val="8"/>
            <color indexed="9"/>
            <rFont val="Tahoma"/>
            <family val="2"/>
          </rPr>
          <t>En caso de acciones adquiridas antes del 31 de diciembre de 1994 que coticen en bolsa, indique el valor de cotización medio de las acciones durante el último trimestre de 2005.
En estos casos, si el valor de transmisión de las acciones se sitúa por debajo de la cotización media del último trimestre de 2005, se entenderá que toda la ganancia obtenida se ha generado antes del 20 de enero de 2006.</t>
        </r>
      </text>
    </comment>
    <comment ref="J48" authorId="0" shapeId="0" xr:uid="{00000000-0006-0000-0300-000003000000}">
      <text>
        <r>
          <rPr>
            <sz val="8"/>
            <color indexed="9"/>
            <rFont val="Tahoma"/>
            <family val="2"/>
          </rPr>
          <t>Cuota de IRPF calculada teniendo en cuenta los cambios en los tipos de gravamen de la base del ahorro de 2015, 2016, 2021, 2023 y 2025.</t>
        </r>
      </text>
    </comment>
  </commentList>
</comments>
</file>

<file path=xl/sharedStrings.xml><?xml version="1.0" encoding="utf-8"?>
<sst xmlns="http://schemas.openxmlformats.org/spreadsheetml/2006/main" count="61" uniqueCount="56">
  <si>
    <r>
      <t>}</t>
    </r>
    <r>
      <rPr>
        <sz val="8"/>
        <color indexed="45"/>
        <rFont val="Tahoma"/>
        <family val="2"/>
      </rPr>
      <t xml:space="preserve"> © </t>
    </r>
    <r>
      <rPr>
        <u/>
        <sz val="8"/>
        <color indexed="45"/>
        <rFont val="Tahoma"/>
        <family val="2"/>
      </rPr>
      <t>copyright</t>
    </r>
  </si>
  <si>
    <r>
      <t>}</t>
    </r>
    <r>
      <rPr>
        <sz val="8"/>
        <color indexed="45"/>
        <rFont val="Tahoma"/>
        <family val="2"/>
      </rPr>
      <t xml:space="preserve"> </t>
    </r>
    <r>
      <rPr>
        <u/>
        <sz val="8"/>
        <color indexed="45"/>
        <rFont val="Tahoma"/>
        <family val="2"/>
      </rPr>
      <t>disclaimer</t>
    </r>
  </si>
  <si>
    <t>Ç</t>
  </si>
  <si>
    <t>i</t>
  </si>
  <si>
    <t>Å</t>
  </si>
  <si>
    <t>Æ</t>
  </si>
  <si>
    <r>
      <t>}</t>
    </r>
    <r>
      <rPr>
        <b/>
        <sz val="9"/>
        <color indexed="16"/>
        <rFont val="tahoma"/>
        <family val="2"/>
      </rPr>
      <t xml:space="preserve"> Premisas</t>
    </r>
  </si>
  <si>
    <t>Fecha de adquisición:</t>
  </si>
  <si>
    <t>Tipo de bien transmitido:</t>
  </si>
  <si>
    <r>
      <t>}</t>
    </r>
    <r>
      <rPr>
        <b/>
        <sz val="9"/>
        <color indexed="16"/>
        <rFont val="tahoma"/>
        <family val="2"/>
      </rPr>
      <t xml:space="preserve"> Ganancia patrimonial obtenida</t>
    </r>
  </si>
  <si>
    <t>Ganancia patrimonial total:</t>
  </si>
  <si>
    <r>
      <t>}</t>
    </r>
    <r>
      <rPr>
        <b/>
        <sz val="9"/>
        <color indexed="16"/>
        <rFont val="tahoma"/>
        <family val="2"/>
      </rPr>
      <t xml:space="preserve"> Cálculo del coste fiscal</t>
    </r>
  </si>
  <si>
    <t>Días transcurridos entre la compra y la venta:</t>
  </si>
  <si>
    <t>De los cuales, hasta el 19.01.2006:</t>
  </si>
  <si>
    <t>A partir del 20.01.2006:</t>
  </si>
  <si>
    <t>Ganancia obtenida:</t>
  </si>
  <si>
    <t>Ganancia que tributa:</t>
  </si>
  <si>
    <t>Ganancia total que tributa</t>
  </si>
  <si>
    <t>Coste total IRPF ganancia</t>
  </si>
  <si>
    <t>regla acciones que cotizan IP 2005</t>
  </si>
  <si>
    <t>year</t>
  </si>
  <si>
    <t>Table for calcullations</t>
  </si>
  <si>
    <t>Inmuebles</t>
  </si>
  <si>
    <t>Acciones con cotización oficial</t>
  </si>
  <si>
    <t>Otros bienes</t>
  </si>
  <si>
    <r>
      <t>Valor de adquisición</t>
    </r>
    <r>
      <rPr>
        <sz val="8"/>
        <color indexed="46"/>
        <rFont val="Tahoma"/>
        <family val="2"/>
      </rPr>
      <t xml:space="preserve"> (incluya todos los costes adicionales a la adquisición)</t>
    </r>
    <r>
      <rPr>
        <sz val="9"/>
        <color indexed="59"/>
        <rFont val="Tahoma"/>
        <family val="2"/>
      </rPr>
      <t>:</t>
    </r>
  </si>
  <si>
    <r>
      <t>Valor de transmisión</t>
    </r>
    <r>
      <rPr>
        <sz val="10"/>
        <color indexed="46"/>
        <rFont val="Tahoma"/>
        <family val="2"/>
      </rPr>
      <t xml:space="preserve"> </t>
    </r>
    <r>
      <rPr>
        <sz val="8"/>
        <color indexed="46"/>
        <rFont val="Tahoma"/>
        <family val="2"/>
      </rPr>
      <t>(incluya también los gastos a su cargo derivados de la venta)</t>
    </r>
    <r>
      <rPr>
        <sz val="9"/>
        <color indexed="59"/>
        <rFont val="Tahoma"/>
        <family val="2"/>
      </rPr>
      <t>:</t>
    </r>
  </si>
  <si>
    <t>1994 y anteriores</t>
  </si>
  <si>
    <r>
      <t>§</t>
    </r>
    <r>
      <rPr>
        <sz val="10"/>
        <color indexed="16"/>
        <rFont val="Tahoma"/>
        <family val="2"/>
      </rPr>
      <t xml:space="preserve"> </t>
    </r>
    <r>
      <rPr>
        <b/>
        <u/>
        <sz val="10"/>
        <color indexed="16"/>
        <rFont val="Tahoma"/>
        <family val="2"/>
      </rPr>
      <t>Cálculo 1.</t>
    </r>
    <r>
      <rPr>
        <sz val="10"/>
        <color indexed="16"/>
        <rFont val="Tahoma"/>
        <family val="2"/>
      </rPr>
      <t xml:space="preserve"> Días en los que se ha generado la ganancia</t>
    </r>
  </si>
  <si>
    <t>datos a cambiar cada año</t>
  </si>
  <si>
    <t>Ganancia con derecho a reducción (regla de los 400.000 euros)</t>
  </si>
  <si>
    <r>
      <t xml:space="preserve"> Importe que ya se ha acogido a coeficientes en otras ventas efectuadas a partir de 2015</t>
    </r>
    <r>
      <rPr>
        <sz val="9"/>
        <color indexed="59"/>
        <rFont val="Tahoma"/>
        <family val="2"/>
      </rPr>
      <t>:</t>
    </r>
  </si>
  <si>
    <t xml:space="preserve"> Acciones adquiridas antes del 31.12.1994: cotización media del último trimestre de 2005:</t>
  </si>
  <si>
    <t>% Reducción:</t>
  </si>
  <si>
    <t>Reducción aplicable</t>
  </si>
  <si>
    <r>
      <t>§</t>
    </r>
    <r>
      <rPr>
        <sz val="10"/>
        <color indexed="16"/>
        <rFont val="Tahoma"/>
        <family val="2"/>
      </rPr>
      <t xml:space="preserve"> </t>
    </r>
    <r>
      <rPr>
        <b/>
        <u/>
        <sz val="10"/>
        <color indexed="16"/>
        <rFont val="Tahoma"/>
        <family val="2"/>
      </rPr>
      <t>Cálculo 2.</t>
    </r>
    <r>
      <rPr>
        <b/>
        <sz val="10"/>
        <color indexed="16"/>
        <rFont val="Tahoma"/>
        <family val="2"/>
      </rPr>
      <t xml:space="preserve"> </t>
    </r>
    <r>
      <rPr>
        <sz val="10"/>
        <color indexed="16"/>
        <rFont val="Tahoma"/>
        <family val="2"/>
      </rPr>
      <t xml:space="preserve">Ganancia generada </t>
    </r>
    <r>
      <rPr>
        <b/>
        <sz val="10"/>
        <color indexed="16"/>
        <rFont val="Tahoma"/>
        <family val="2"/>
      </rPr>
      <t>hasta el 19.01.2006</t>
    </r>
  </si>
  <si>
    <r>
      <t>§</t>
    </r>
    <r>
      <rPr>
        <sz val="10"/>
        <color indexed="16"/>
        <rFont val="Tahoma"/>
        <family val="2"/>
      </rPr>
      <t xml:space="preserve"> </t>
    </r>
    <r>
      <rPr>
        <b/>
        <u/>
        <sz val="10"/>
        <color indexed="16"/>
        <rFont val="Tahoma"/>
        <family val="2"/>
      </rPr>
      <t>Cálculo 3.</t>
    </r>
    <r>
      <rPr>
        <sz val="10"/>
        <color indexed="16"/>
        <rFont val="Tahoma"/>
        <family val="2"/>
      </rPr>
      <t xml:space="preserve"> Ganancia generada </t>
    </r>
    <r>
      <rPr>
        <b/>
        <sz val="10"/>
        <color indexed="16"/>
        <rFont val="Tahoma"/>
        <family val="2"/>
      </rPr>
      <t>a partir del 20.01.2006</t>
    </r>
  </si>
  <si>
    <r>
      <t>}</t>
    </r>
    <r>
      <rPr>
        <b/>
        <sz val="9"/>
        <color indexed="16"/>
        <rFont val="tahoma"/>
        <family val="2"/>
      </rPr>
      <t xml:space="preserve"> Activos adquiridos antes del 31.12.1994 que pueden disfrutar de coeficientes de abatimiento</t>
    </r>
  </si>
  <si>
    <t>venta en 2015</t>
  </si>
  <si>
    <t>coste fiscal</t>
  </si>
  <si>
    <t>Utilice la herramienta</t>
  </si>
  <si>
    <t>Tributación por la venta de bienes en el IRPF</t>
  </si>
  <si>
    <r>
      <t>}</t>
    </r>
    <r>
      <rPr>
        <b/>
        <sz val="9"/>
        <color indexed="45"/>
        <rFont val="Tahoma"/>
        <family val="2"/>
      </rPr>
      <t xml:space="preserve"> Acceso a la herramienta</t>
    </r>
  </si>
  <si>
    <t>venta a partir 2021</t>
  </si>
  <si>
    <t>venta entre 2016 y 2020</t>
  </si>
  <si>
    <t>venta a partir 2023</t>
  </si>
  <si>
    <t>Calculo base ahorro 2023</t>
  </si>
  <si>
    <t>Total base de cálculo</t>
  </si>
  <si>
    <t>Hasta</t>
  </si>
  <si>
    <t>Cuota</t>
  </si>
  <si>
    <t xml:space="preserve">Resto </t>
  </si>
  <si>
    <t xml:space="preserve">Tipo </t>
  </si>
  <si>
    <r>
      <t>Fecha de transmisión</t>
    </r>
    <r>
      <rPr>
        <sz val="9"/>
        <color indexed="59"/>
        <rFont val="Tahoma"/>
        <family val="2"/>
      </rPr>
      <t>:</t>
    </r>
  </si>
  <si>
    <t>Avenida Diagonal 415, 7.ª planta - 08008 Barcelona - servicio.clientes@indicator.es</t>
  </si>
  <si>
    <t>(Si no son acciones que coticen en bolsa o si fueron adquiridas después de 1994, deje la casilla en blanco).</t>
  </si>
  <si>
    <t>venta a partir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</si>
</sst>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mm/yyyy"/>
    <numFmt numFmtId="165" formatCode="#,##0.00\ [$€-1]"/>
    <numFmt numFmtId="166" formatCode="0.000%"/>
  </numFmts>
  <fonts count="54" x14ac:knownFonts="1">
    <font>
      <sz val="9"/>
      <name val="Tahoma"/>
      <family val="2"/>
    </font>
    <font>
      <sz val="10"/>
      <name val="Arial"/>
    </font>
    <font>
      <u/>
      <sz val="10"/>
      <color indexed="12"/>
      <name val="Arial"/>
      <family val="2"/>
    </font>
    <font>
      <sz val="9"/>
      <color indexed="16"/>
      <name val="tahoma"/>
      <family val="2"/>
    </font>
    <font>
      <b/>
      <sz val="9"/>
      <color indexed="45"/>
      <name val="Tahoma"/>
      <family val="2"/>
    </font>
    <font>
      <u/>
      <sz val="8"/>
      <color indexed="45"/>
      <name val="Tahoma"/>
      <family val="2"/>
    </font>
    <font>
      <b/>
      <sz val="8"/>
      <color indexed="45"/>
      <name val="Tahoma"/>
      <family val="2"/>
    </font>
    <font>
      <sz val="8"/>
      <color indexed="45"/>
      <name val="Tahoma"/>
      <family val="2"/>
    </font>
    <font>
      <b/>
      <sz val="12"/>
      <color indexed="16"/>
      <name val="Tahoma"/>
      <family val="2"/>
    </font>
    <font>
      <b/>
      <sz val="12"/>
      <color indexed="14"/>
      <name val="Tahoma"/>
      <family val="2"/>
    </font>
    <font>
      <sz val="12"/>
      <color indexed="19"/>
      <name val="Wingdings 3"/>
      <family val="1"/>
      <charset val="2"/>
    </font>
    <font>
      <sz val="8"/>
      <color indexed="45"/>
      <name val="Wingdings 3"/>
      <family val="1"/>
      <charset val="2"/>
    </font>
    <font>
      <sz val="9"/>
      <color indexed="45"/>
      <name val="tahoma"/>
      <family val="2"/>
    </font>
    <font>
      <u/>
      <sz val="9"/>
      <name val="tahoma"/>
      <family val="2"/>
    </font>
    <font>
      <sz val="9"/>
      <name val="Tahoma"/>
      <family val="2"/>
    </font>
    <font>
      <sz val="8"/>
      <name val="Arial"/>
      <family val="2"/>
    </font>
    <font>
      <sz val="7"/>
      <color indexed="16"/>
      <name val="Small Fonts"/>
      <family val="2"/>
    </font>
    <font>
      <sz val="7"/>
      <color indexed="17"/>
      <name val="Small Fonts"/>
      <family val="2"/>
    </font>
    <font>
      <sz val="7"/>
      <color indexed="19"/>
      <name val="Small Fonts"/>
      <family val="2"/>
    </font>
    <font>
      <sz val="18"/>
      <color indexed="14"/>
      <name val="Arial"/>
      <family val="2"/>
    </font>
    <font>
      <sz val="20"/>
      <color indexed="45"/>
      <name val="Wingdings 3"/>
      <family val="1"/>
      <charset val="2"/>
    </font>
    <font>
      <sz val="20"/>
      <color indexed="53"/>
      <name val="Webdings"/>
      <family val="1"/>
      <charset val="2"/>
    </font>
    <font>
      <sz val="20"/>
      <color indexed="53"/>
      <name val="Wingdings 3"/>
      <family val="1"/>
      <charset val="2"/>
    </font>
    <font>
      <sz val="10"/>
      <color indexed="10"/>
      <name val="Tahoma"/>
      <family val="2"/>
    </font>
    <font>
      <b/>
      <sz val="9"/>
      <color indexed="16"/>
      <name val="tahoma"/>
      <family val="2"/>
    </font>
    <font>
      <b/>
      <sz val="9"/>
      <color indexed="14"/>
      <name val="Wingdings 3"/>
      <family val="1"/>
      <charset val="2"/>
    </font>
    <font>
      <sz val="8"/>
      <color indexed="46"/>
      <name val="Tahoma"/>
      <family val="2"/>
    </font>
    <font>
      <sz val="9"/>
      <color indexed="59"/>
      <name val="Tahoma"/>
      <family val="2"/>
    </font>
    <font>
      <b/>
      <sz val="10"/>
      <color indexed="45"/>
      <name val="Tahoma"/>
      <family val="2"/>
    </font>
    <font>
      <sz val="2.5"/>
      <color indexed="47"/>
      <name val="Small Fonts"/>
      <family val="2"/>
    </font>
    <font>
      <sz val="10"/>
      <color indexed="46"/>
      <name val="Tahoma"/>
      <family val="2"/>
    </font>
    <font>
      <sz val="10"/>
      <color indexed="51"/>
      <name val="Tahoma"/>
      <family val="2"/>
    </font>
    <font>
      <sz val="2.5"/>
      <name val="Small Fonts"/>
      <family val="2"/>
    </font>
    <font>
      <sz val="8"/>
      <color indexed="16"/>
      <name val="Tahoma"/>
      <family val="2"/>
    </font>
    <font>
      <sz val="10"/>
      <color indexed="16"/>
      <name val="Tahoma"/>
      <family val="2"/>
    </font>
    <font>
      <b/>
      <u/>
      <sz val="10"/>
      <color indexed="16"/>
      <name val="Tahoma"/>
      <family val="2"/>
    </font>
    <font>
      <sz val="10"/>
      <color indexed="16"/>
      <name val="Wingdings"/>
      <charset val="2"/>
    </font>
    <font>
      <b/>
      <sz val="10"/>
      <name val="Tahoma"/>
      <family val="2"/>
    </font>
    <font>
      <b/>
      <sz val="10"/>
      <color indexed="16"/>
      <name val="Tahoma"/>
      <family val="2"/>
    </font>
    <font>
      <sz val="10"/>
      <name val="Tahoma"/>
      <family val="2"/>
    </font>
    <font>
      <sz val="8"/>
      <name val="Tahoma"/>
      <family val="2"/>
    </font>
    <font>
      <b/>
      <sz val="8"/>
      <color indexed="9"/>
      <name val="Tahoma"/>
      <family val="2"/>
    </font>
    <font>
      <sz val="8"/>
      <color indexed="9"/>
      <name val="Tahoma"/>
      <family val="2"/>
    </font>
    <font>
      <sz val="14"/>
      <color indexed="9"/>
      <name val="Webdings"/>
      <family val="1"/>
      <charset val="2"/>
    </font>
    <font>
      <sz val="7"/>
      <color indexed="41"/>
      <name val="Small Fonts"/>
      <family val="2"/>
    </font>
    <font>
      <b/>
      <sz val="10"/>
      <color indexed="9"/>
      <name val="Tahoma"/>
      <family val="2"/>
    </font>
    <font>
      <sz val="8"/>
      <color indexed="14"/>
      <name val="Arial"/>
      <family val="2"/>
    </font>
    <font>
      <b/>
      <sz val="9"/>
      <color indexed="45"/>
      <name val="Wingdings 3"/>
      <family val="1"/>
      <charset val="2"/>
    </font>
    <font>
      <sz val="9"/>
      <name val="Helvetica"/>
      <family val="2"/>
    </font>
    <font>
      <b/>
      <sz val="10"/>
      <name val="Times New Roman"/>
      <family val="1"/>
    </font>
    <font>
      <sz val="10"/>
      <name val="Times New Roman"/>
      <family val="1"/>
    </font>
    <font>
      <sz val="10"/>
      <name val="Arial"/>
      <family val="2"/>
    </font>
    <font>
      <sz val="9"/>
      <color rgb="FF000000"/>
      <name val="Helvetica"/>
      <family val="2"/>
    </font>
    <font>
      <b/>
      <sz val="12"/>
      <color rgb="FFFF0000"/>
      <name val="Tahoma"/>
      <family val="2"/>
    </font>
  </fonts>
  <fills count="16">
    <fill>
      <patternFill patternType="none"/>
    </fill>
    <fill>
      <patternFill patternType="gray125"/>
    </fill>
    <fill>
      <patternFill patternType="solid">
        <fgColor indexed="16"/>
        <bgColor indexed="64"/>
      </patternFill>
    </fill>
    <fill>
      <patternFill patternType="solid">
        <fgColor indexed="45"/>
        <bgColor indexed="64"/>
      </patternFill>
    </fill>
    <fill>
      <patternFill patternType="mediumGray">
        <fgColor indexed="8"/>
        <bgColor indexed="16"/>
      </patternFill>
    </fill>
    <fill>
      <patternFill patternType="solid">
        <fgColor indexed="47"/>
        <bgColor indexed="64"/>
      </patternFill>
    </fill>
    <fill>
      <patternFill patternType="solid">
        <fgColor indexed="14"/>
        <bgColor indexed="64"/>
      </patternFill>
    </fill>
    <fill>
      <patternFill patternType="solid">
        <fgColor indexed="53"/>
        <bgColor indexed="64"/>
      </patternFill>
    </fill>
    <fill>
      <patternFill patternType="solid">
        <fgColor indexed="14"/>
        <bgColor indexed="8"/>
      </patternFill>
    </fill>
    <fill>
      <patternFill patternType="lightGray">
        <fgColor indexed="19"/>
        <bgColor indexed="8"/>
      </patternFill>
    </fill>
    <fill>
      <patternFill patternType="solid">
        <fgColor indexed="8"/>
        <bgColor indexed="64"/>
      </patternFill>
    </fill>
    <fill>
      <patternFill patternType="solid">
        <fgColor indexed="16"/>
        <bgColor indexed="21"/>
      </patternFill>
    </fill>
    <fill>
      <patternFill patternType="solid">
        <fgColor indexed="21"/>
        <bgColor indexed="8"/>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s>
  <borders count="11">
    <border>
      <left/>
      <right/>
      <top/>
      <bottom/>
      <diagonal/>
    </border>
    <border>
      <left/>
      <right style="thin">
        <color indexed="45"/>
      </right>
      <top style="thin">
        <color indexed="45"/>
      </top>
      <bottom style="thin">
        <color indexed="45"/>
      </bottom>
      <diagonal/>
    </border>
    <border>
      <left style="thin">
        <color indexed="45"/>
      </left>
      <right style="thin">
        <color indexed="45"/>
      </right>
      <top style="thin">
        <color indexed="45"/>
      </top>
      <bottom style="thin">
        <color indexed="45"/>
      </bottom>
      <diagonal/>
    </border>
    <border>
      <left/>
      <right/>
      <top style="thin">
        <color indexed="45"/>
      </top>
      <bottom style="thin">
        <color indexed="45"/>
      </bottom>
      <diagonal/>
    </border>
    <border>
      <left style="thin">
        <color indexed="45"/>
      </left>
      <right/>
      <top style="thin">
        <color indexed="45"/>
      </top>
      <bottom style="thin">
        <color indexed="45"/>
      </bottom>
      <diagonal/>
    </border>
    <border>
      <left style="medium">
        <color indexed="17"/>
      </left>
      <right style="medium">
        <color indexed="17"/>
      </right>
      <top style="medium">
        <color indexed="17"/>
      </top>
      <bottom style="medium">
        <color indexed="17"/>
      </bottom>
      <diagonal/>
    </border>
    <border>
      <left style="medium">
        <color indexed="14"/>
      </left>
      <right style="medium">
        <color indexed="14"/>
      </right>
      <top style="medium">
        <color indexed="14"/>
      </top>
      <bottom style="medium">
        <color indexed="14"/>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s>
  <cellStyleXfs count="6">
    <xf numFmtId="0" fontId="0" fillId="0" borderId="0">
      <alignment vertical="center"/>
    </xf>
    <xf numFmtId="0" fontId="2" fillId="0" borderId="0" applyNumberFormat="0" applyFont="0" applyFill="0" applyBorder="0" applyAlignment="0" applyProtection="0">
      <alignment vertical="top"/>
      <protection locked="0"/>
    </xf>
    <xf numFmtId="0" fontId="14" fillId="0" borderId="0"/>
    <xf numFmtId="0" fontId="14" fillId="0" borderId="0"/>
    <xf numFmtId="9" fontId="1" fillId="0" borderId="0" applyFont="0" applyFill="0" applyBorder="0" applyAlignment="0" applyProtection="0"/>
    <xf numFmtId="9" fontId="51" fillId="0" borderId="0" applyFont="0" applyFill="0" applyBorder="0" applyAlignment="0" applyProtection="0"/>
  </cellStyleXfs>
  <cellXfs count="95">
    <xf numFmtId="0" fontId="0" fillId="0" borderId="0" xfId="0">
      <alignment vertical="center"/>
    </xf>
    <xf numFmtId="0" fontId="45" fillId="2" borderId="1" xfId="0" applyFont="1" applyFill="1" applyBorder="1" applyProtection="1">
      <alignment vertical="center"/>
      <protection hidden="1"/>
    </xf>
    <xf numFmtId="165" fontId="45" fillId="2" borderId="2" xfId="0" applyNumberFormat="1" applyFont="1" applyFill="1" applyBorder="1" applyProtection="1">
      <alignment vertical="center"/>
      <protection hidden="1"/>
    </xf>
    <xf numFmtId="0" fontId="45" fillId="2" borderId="3" xfId="0" applyFont="1" applyFill="1" applyBorder="1" applyProtection="1">
      <alignment vertical="center"/>
      <protection hidden="1"/>
    </xf>
    <xf numFmtId="0" fontId="45" fillId="2" borderId="4" xfId="0" applyFont="1" applyFill="1" applyBorder="1" applyAlignment="1" applyProtection="1">
      <alignment horizontal="left" vertical="center" indent="2"/>
      <protection hidden="1"/>
    </xf>
    <xf numFmtId="4" fontId="15" fillId="3" borderId="0" xfId="0" applyNumberFormat="1" applyFont="1" applyFill="1" applyProtection="1">
      <alignment vertical="center"/>
      <protection hidden="1"/>
    </xf>
    <xf numFmtId="0" fontId="16" fillId="3" borderId="0" xfId="0" applyFont="1" applyFill="1" applyAlignment="1" applyProtection="1">
      <alignment horizontal="center"/>
      <protection hidden="1"/>
    </xf>
    <xf numFmtId="0" fontId="17" fillId="3" borderId="0" xfId="0" applyFont="1" applyFill="1" applyAlignment="1" applyProtection="1">
      <protection hidden="1"/>
    </xf>
    <xf numFmtId="0" fontId="18" fillId="3" borderId="0" xfId="0" applyFont="1" applyFill="1" applyAlignment="1" applyProtection="1">
      <protection hidden="1"/>
    </xf>
    <xf numFmtId="4" fontId="15" fillId="3" borderId="0" xfId="0" applyNumberFormat="1" applyFont="1" applyFill="1" applyAlignment="1" applyProtection="1">
      <protection hidden="1"/>
    </xf>
    <xf numFmtId="0" fontId="20" fillId="2" borderId="5" xfId="1" applyFont="1" applyFill="1" applyBorder="1" applyAlignment="1" applyProtection="1">
      <alignment horizontal="center" vertical="center"/>
      <protection hidden="1"/>
    </xf>
    <xf numFmtId="0" fontId="21" fillId="4" borderId="5" xfId="0" applyFont="1" applyFill="1" applyBorder="1" applyAlignment="1" applyProtection="1">
      <alignment horizontal="center" vertical="center"/>
      <protection hidden="1"/>
    </xf>
    <xf numFmtId="0" fontId="22" fillId="4" borderId="5" xfId="0" applyFont="1" applyFill="1" applyBorder="1" applyAlignment="1" applyProtection="1">
      <alignment horizontal="center" vertical="center"/>
      <protection hidden="1"/>
    </xf>
    <xf numFmtId="0" fontId="14" fillId="5" borderId="0" xfId="0" applyFont="1" applyFill="1" applyProtection="1">
      <alignment vertical="center"/>
      <protection hidden="1"/>
    </xf>
    <xf numFmtId="3" fontId="23" fillId="3" borderId="0" xfId="0" applyNumberFormat="1" applyFont="1" applyFill="1" applyProtection="1">
      <alignment vertical="center"/>
      <protection hidden="1"/>
    </xf>
    <xf numFmtId="0" fontId="25" fillId="0" borderId="0" xfId="0" applyFont="1" applyProtection="1">
      <alignment vertical="center"/>
      <protection hidden="1"/>
    </xf>
    <xf numFmtId="0" fontId="0" fillId="0" borderId="0" xfId="0" applyAlignment="1" applyProtection="1">
      <alignment horizontal="left" vertical="center" indent="1"/>
      <protection hidden="1"/>
    </xf>
    <xf numFmtId="0" fontId="0" fillId="0" borderId="0" xfId="0" applyProtection="1">
      <alignment vertical="center"/>
      <protection hidden="1"/>
    </xf>
    <xf numFmtId="165" fontId="28" fillId="6" borderId="2" xfId="0" applyNumberFormat="1" applyFont="1" applyFill="1" applyBorder="1" applyProtection="1">
      <alignment vertical="center"/>
      <protection locked="0" hidden="1"/>
    </xf>
    <xf numFmtId="0" fontId="29" fillId="5" borderId="0" xfId="0" applyFont="1" applyFill="1" applyProtection="1">
      <alignment vertical="center"/>
      <protection hidden="1"/>
    </xf>
    <xf numFmtId="164" fontId="28" fillId="6" borderId="2" xfId="0" applyNumberFormat="1" applyFont="1" applyFill="1" applyBorder="1" applyProtection="1">
      <alignment vertical="center"/>
      <protection locked="0" hidden="1"/>
    </xf>
    <xf numFmtId="1" fontId="29" fillId="5" borderId="0" xfId="0" applyNumberFormat="1" applyFont="1" applyFill="1" applyProtection="1">
      <alignment vertical="center"/>
      <protection hidden="1"/>
    </xf>
    <xf numFmtId="0" fontId="31" fillId="0" borderId="0" xfId="0" applyFont="1" applyProtection="1">
      <alignment vertical="center"/>
      <protection hidden="1"/>
    </xf>
    <xf numFmtId="0" fontId="33" fillId="0" borderId="0" xfId="0" applyFont="1" applyAlignment="1" applyProtection="1">
      <alignment horizontal="right" vertical="center"/>
      <protection hidden="1"/>
    </xf>
    <xf numFmtId="165" fontId="28" fillId="2" borderId="2" xfId="0" applyNumberFormat="1" applyFont="1" applyFill="1" applyBorder="1" applyProtection="1">
      <alignment vertical="center"/>
      <protection hidden="1"/>
    </xf>
    <xf numFmtId="165" fontId="28" fillId="0" borderId="0" xfId="0" applyNumberFormat="1" applyFont="1" applyProtection="1">
      <alignment vertical="center"/>
      <protection hidden="1"/>
    </xf>
    <xf numFmtId="0" fontId="36" fillId="0" borderId="0" xfId="0" applyFont="1" applyAlignment="1" applyProtection="1">
      <alignment horizontal="left" vertical="center" indent="1"/>
      <protection hidden="1"/>
    </xf>
    <xf numFmtId="0" fontId="0" fillId="0" borderId="0" xfId="0" applyAlignment="1" applyProtection="1">
      <alignment horizontal="left" vertical="center" indent="2"/>
      <protection hidden="1"/>
    </xf>
    <xf numFmtId="3" fontId="37" fillId="7" borderId="2" xfId="0" applyNumberFormat="1" applyFont="1" applyFill="1" applyBorder="1" applyProtection="1">
      <alignment vertical="center"/>
      <protection hidden="1"/>
    </xf>
    <xf numFmtId="165" fontId="37" fillId="7" borderId="2" xfId="0" applyNumberFormat="1" applyFont="1" applyFill="1" applyBorder="1" applyProtection="1">
      <alignment vertical="center"/>
      <protection hidden="1"/>
    </xf>
    <xf numFmtId="10" fontId="37" fillId="7" borderId="2" xfId="4" applyNumberFormat="1" applyFont="1" applyFill="1" applyBorder="1" applyAlignment="1" applyProtection="1">
      <alignment vertical="center"/>
      <protection hidden="1"/>
    </xf>
    <xf numFmtId="0" fontId="39" fillId="0" borderId="0" xfId="0" applyFont="1" applyAlignment="1" applyProtection="1">
      <alignment horizontal="left" vertical="center" indent="2"/>
      <protection hidden="1"/>
    </xf>
    <xf numFmtId="0" fontId="43" fillId="8" borderId="6" xfId="0" applyFont="1" applyFill="1" applyBorder="1" applyAlignment="1" applyProtection="1">
      <alignment horizontal="center" vertical="center"/>
      <protection hidden="1"/>
    </xf>
    <xf numFmtId="4" fontId="46" fillId="0" borderId="0" xfId="0" applyNumberFormat="1" applyFont="1" applyAlignment="1" applyProtection="1">
      <alignment horizontal="center" vertical="center" wrapText="1"/>
      <protection hidden="1"/>
    </xf>
    <xf numFmtId="0" fontId="39" fillId="13" borderId="0" xfId="0" applyFont="1" applyFill="1" applyProtection="1">
      <alignment vertical="center"/>
      <protection hidden="1"/>
    </xf>
    <xf numFmtId="0" fontId="39" fillId="13" borderId="0" xfId="0" applyFont="1" applyFill="1" applyAlignment="1" applyProtection="1">
      <alignment horizontal="center"/>
      <protection hidden="1"/>
    </xf>
    <xf numFmtId="14" fontId="39" fillId="13" borderId="0" xfId="0" applyNumberFormat="1" applyFont="1" applyFill="1" applyProtection="1">
      <alignment vertical="center"/>
      <protection hidden="1"/>
    </xf>
    <xf numFmtId="0" fontId="39" fillId="13" borderId="0" xfId="0" applyFont="1" applyFill="1" applyProtection="1">
      <alignment vertical="center"/>
      <protection locked="0" hidden="1"/>
    </xf>
    <xf numFmtId="0" fontId="37" fillId="13" borderId="0" xfId="0" applyFont="1" applyFill="1" applyProtection="1">
      <alignment vertical="center"/>
      <protection hidden="1"/>
    </xf>
    <xf numFmtId="15" fontId="39" fillId="13" borderId="0" xfId="0" applyNumberFormat="1" applyFont="1" applyFill="1" applyProtection="1">
      <alignment vertical="center"/>
      <protection hidden="1"/>
    </xf>
    <xf numFmtId="0" fontId="37" fillId="13" borderId="0" xfId="0" applyFont="1" applyFill="1" applyAlignment="1" applyProtection="1">
      <alignment horizontal="center" vertical="center"/>
      <protection hidden="1"/>
    </xf>
    <xf numFmtId="10" fontId="39" fillId="13" borderId="0" xfId="0" applyNumberFormat="1" applyFont="1" applyFill="1" applyProtection="1">
      <alignment vertical="center"/>
      <protection hidden="1"/>
    </xf>
    <xf numFmtId="0" fontId="52" fillId="0" borderId="8" xfId="0" applyFont="1" applyBorder="1" applyAlignment="1">
      <alignment horizontal="center" vertical="center"/>
    </xf>
    <xf numFmtId="0" fontId="48" fillId="0" borderId="8" xfId="0" applyFont="1" applyBorder="1" applyAlignment="1">
      <alignment horizontal="center" vertical="center"/>
    </xf>
    <xf numFmtId="0" fontId="52" fillId="0" borderId="9" xfId="0" applyFont="1" applyBorder="1" applyAlignment="1">
      <alignment horizontal="center" vertical="center"/>
    </xf>
    <xf numFmtId="0" fontId="48" fillId="0" borderId="9" xfId="0" applyFont="1" applyBorder="1" applyAlignment="1">
      <alignment horizontal="center" vertical="center"/>
    </xf>
    <xf numFmtId="0" fontId="48" fillId="0" borderId="10" xfId="0" applyFont="1" applyBorder="1" applyAlignment="1">
      <alignment horizontal="center" vertical="center"/>
    </xf>
    <xf numFmtId="0" fontId="39" fillId="14" borderId="0" xfId="0" applyFont="1" applyFill="1" applyProtection="1">
      <alignment vertical="center"/>
      <protection hidden="1"/>
    </xf>
    <xf numFmtId="15" fontId="29" fillId="5" borderId="0" xfId="0" applyNumberFormat="1" applyFont="1" applyFill="1" applyAlignment="1" applyProtection="1">
      <alignment horizontal="center"/>
      <protection hidden="1"/>
    </xf>
    <xf numFmtId="3" fontId="39" fillId="3" borderId="0" xfId="0" applyNumberFormat="1" applyFont="1" applyFill="1" applyProtection="1">
      <alignment vertical="center"/>
      <protection hidden="1"/>
    </xf>
    <xf numFmtId="0" fontId="44" fillId="0" borderId="0" xfId="0" applyFont="1" applyAlignment="1" applyProtection="1">
      <alignment horizontal="right" vertical="center"/>
      <protection hidden="1"/>
    </xf>
    <xf numFmtId="165" fontId="28" fillId="6" borderId="2" xfId="0" applyNumberFormat="1" applyFont="1" applyFill="1" applyBorder="1" applyAlignment="1" applyProtection="1">
      <alignment horizontal="right" vertical="center"/>
      <protection locked="0" hidden="1"/>
    </xf>
    <xf numFmtId="0" fontId="0" fillId="0" borderId="0" xfId="0" applyAlignment="1" applyProtection="1">
      <alignment horizontal="right" vertical="center"/>
      <protection hidden="1"/>
    </xf>
    <xf numFmtId="0" fontId="39" fillId="13" borderId="7" xfId="0" applyFont="1" applyFill="1" applyBorder="1" applyProtection="1">
      <alignment vertical="center"/>
      <protection hidden="1"/>
    </xf>
    <xf numFmtId="14" fontId="39" fillId="13" borderId="7" xfId="0" applyNumberFormat="1" applyFont="1" applyFill="1" applyBorder="1" applyProtection="1">
      <alignment vertical="center"/>
      <protection hidden="1"/>
    </xf>
    <xf numFmtId="0" fontId="3" fillId="9" borderId="0" xfId="2" applyFont="1" applyFill="1" applyAlignment="1">
      <alignment vertical="center"/>
    </xf>
    <xf numFmtId="0" fontId="14" fillId="10" borderId="0" xfId="2" applyFill="1" applyAlignment="1">
      <alignment vertical="center"/>
    </xf>
    <xf numFmtId="0" fontId="14" fillId="0" borderId="0" xfId="2" applyAlignment="1">
      <alignment vertical="center"/>
    </xf>
    <xf numFmtId="0" fontId="8" fillId="0" borderId="0" xfId="2" applyFont="1" applyAlignment="1">
      <alignment horizontal="left" vertical="top" indent="3"/>
    </xf>
    <xf numFmtId="0" fontId="8" fillId="0" borderId="0" xfId="3" applyFont="1" applyAlignment="1" applyProtection="1">
      <alignment vertical="top"/>
      <protection hidden="1"/>
    </xf>
    <xf numFmtId="0" fontId="9" fillId="0" borderId="0" xfId="2" applyFont="1" applyAlignment="1">
      <alignment horizontal="left" vertical="top" indent="3"/>
    </xf>
    <xf numFmtId="0" fontId="53" fillId="0" borderId="0" xfId="2" applyFont="1" applyAlignment="1">
      <alignment vertical="top"/>
    </xf>
    <xf numFmtId="0" fontId="10" fillId="0" borderId="0" xfId="2" applyFont="1" applyAlignment="1">
      <alignment vertical="top"/>
    </xf>
    <xf numFmtId="0" fontId="14" fillId="11" borderId="0" xfId="2" applyFill="1" applyAlignment="1">
      <alignment vertical="center"/>
    </xf>
    <xf numFmtId="0" fontId="4" fillId="11" borderId="0" xfId="2" applyFont="1" applyFill="1" applyAlignment="1">
      <alignment horizontal="left" vertical="center" indent="1"/>
    </xf>
    <xf numFmtId="0" fontId="13" fillId="0" borderId="0" xfId="2" applyFont="1" applyAlignment="1">
      <alignment vertical="center"/>
    </xf>
    <xf numFmtId="3" fontId="39" fillId="13" borderId="7" xfId="0" applyNumberFormat="1" applyFont="1" applyFill="1" applyBorder="1" applyProtection="1">
      <alignment vertical="center"/>
      <protection hidden="1"/>
    </xf>
    <xf numFmtId="3" fontId="39" fillId="13" borderId="0" xfId="0" applyNumberFormat="1" applyFont="1" applyFill="1" applyProtection="1">
      <alignment vertical="center"/>
      <protection hidden="1"/>
    </xf>
    <xf numFmtId="3" fontId="49" fillId="14" borderId="0" xfId="2" applyNumberFormat="1" applyFont="1" applyFill="1" applyAlignment="1" applyProtection="1">
      <alignment vertical="center"/>
      <protection hidden="1"/>
    </xf>
    <xf numFmtId="3" fontId="50" fillId="14" borderId="0" xfId="2" applyNumberFormat="1" applyFont="1" applyFill="1" applyAlignment="1" applyProtection="1">
      <alignment vertical="center"/>
      <protection hidden="1"/>
    </xf>
    <xf numFmtId="4" fontId="50" fillId="13" borderId="0" xfId="2" applyNumberFormat="1" applyFont="1" applyFill="1" applyAlignment="1" applyProtection="1">
      <alignment vertical="center"/>
      <protection hidden="1"/>
    </xf>
    <xf numFmtId="3" fontId="50" fillId="13" borderId="0" xfId="2" applyNumberFormat="1" applyFont="1" applyFill="1" applyAlignment="1" applyProtection="1">
      <alignment vertical="center"/>
      <protection hidden="1"/>
    </xf>
    <xf numFmtId="4" fontId="49" fillId="14" borderId="0" xfId="2" applyNumberFormat="1" applyFont="1" applyFill="1" applyAlignment="1" applyProtection="1">
      <alignment horizontal="center" vertical="center"/>
      <protection hidden="1"/>
    </xf>
    <xf numFmtId="3" fontId="50" fillId="13" borderId="7" xfId="2" applyNumberFormat="1" applyFont="1" applyFill="1" applyBorder="1" applyAlignment="1" applyProtection="1">
      <alignment vertical="center"/>
      <protection hidden="1"/>
    </xf>
    <xf numFmtId="3" fontId="50" fillId="13" borderId="7" xfId="2" applyNumberFormat="1" applyFont="1" applyFill="1" applyBorder="1" applyAlignment="1" applyProtection="1">
      <alignment horizontal="center" vertical="center"/>
      <protection hidden="1"/>
    </xf>
    <xf numFmtId="9" fontId="50" fillId="13" borderId="0" xfId="5" applyFont="1" applyFill="1" applyBorder="1" applyAlignment="1" applyProtection="1">
      <alignment vertical="center"/>
      <protection hidden="1"/>
    </xf>
    <xf numFmtId="4" fontId="50" fillId="13" borderId="7" xfId="2" applyNumberFormat="1" applyFont="1" applyFill="1" applyBorder="1" applyAlignment="1" applyProtection="1">
      <alignment horizontal="center" vertical="center"/>
      <protection hidden="1"/>
    </xf>
    <xf numFmtId="10" fontId="50" fillId="13" borderId="7" xfId="5" applyNumberFormat="1" applyFont="1" applyFill="1" applyBorder="1" applyAlignment="1" applyProtection="1">
      <alignment horizontal="center" vertical="center"/>
      <protection hidden="1"/>
    </xf>
    <xf numFmtId="10" fontId="50" fillId="13" borderId="0" xfId="5" applyNumberFormat="1" applyFont="1" applyFill="1" applyBorder="1" applyAlignment="1" applyProtection="1">
      <alignment vertical="center"/>
      <protection hidden="1"/>
    </xf>
    <xf numFmtId="10" fontId="50" fillId="13" borderId="7" xfId="2" applyNumberFormat="1" applyFont="1" applyFill="1" applyBorder="1" applyAlignment="1" applyProtection="1">
      <alignment horizontal="center" vertical="center"/>
      <protection hidden="1"/>
    </xf>
    <xf numFmtId="4" fontId="50" fillId="13" borderId="7" xfId="5" applyNumberFormat="1" applyFont="1" applyFill="1" applyBorder="1" applyAlignment="1" applyProtection="1">
      <alignment horizontal="center" vertical="center"/>
      <protection hidden="1"/>
    </xf>
    <xf numFmtId="3" fontId="49" fillId="14" borderId="7" xfId="2" applyNumberFormat="1" applyFont="1" applyFill="1" applyBorder="1" applyAlignment="1" applyProtection="1">
      <alignment horizontal="center" vertical="center"/>
      <protection hidden="1"/>
    </xf>
    <xf numFmtId="166" fontId="50" fillId="13" borderId="0" xfId="5" applyNumberFormat="1" applyFont="1" applyFill="1" applyBorder="1" applyAlignment="1" applyProtection="1">
      <alignment vertical="center"/>
      <protection hidden="1"/>
    </xf>
    <xf numFmtId="1" fontId="50" fillId="13" borderId="0" xfId="5" applyNumberFormat="1" applyFont="1" applyFill="1" applyBorder="1" applyAlignment="1" applyProtection="1">
      <alignment vertical="center"/>
      <protection hidden="1"/>
    </xf>
    <xf numFmtId="0" fontId="39" fillId="14" borderId="7" xfId="0" applyFont="1" applyFill="1" applyBorder="1" applyProtection="1">
      <alignment vertical="center"/>
      <protection hidden="1"/>
    </xf>
    <xf numFmtId="3" fontId="39" fillId="14" borderId="7" xfId="0" applyNumberFormat="1" applyFont="1" applyFill="1" applyBorder="1" applyProtection="1">
      <alignment vertical="center"/>
      <protection hidden="1"/>
    </xf>
    <xf numFmtId="14" fontId="39" fillId="14" borderId="7" xfId="0" applyNumberFormat="1" applyFont="1" applyFill="1" applyBorder="1" applyProtection="1">
      <alignment vertical="center"/>
      <protection hidden="1"/>
    </xf>
    <xf numFmtId="0" fontId="11" fillId="12" borderId="0" xfId="2" applyFont="1" applyFill="1" applyAlignment="1">
      <alignment horizontal="left" vertical="center" indent="1"/>
    </xf>
    <xf numFmtId="0" fontId="12" fillId="11" borderId="0" xfId="1" applyFont="1" applyFill="1" applyBorder="1" applyAlignment="1" applyProtection="1">
      <alignment horizontal="left" vertical="center" indent="1"/>
    </xf>
    <xf numFmtId="0" fontId="47" fillId="15" borderId="0" xfId="1" applyFont="1" applyFill="1" applyBorder="1" applyAlignment="1" applyProtection="1">
      <alignment horizontal="center" vertical="center"/>
    </xf>
    <xf numFmtId="0" fontId="0" fillId="0" borderId="0" xfId="1" applyFont="1" applyAlignment="1" applyProtection="1">
      <alignment horizontal="center" vertical="center"/>
    </xf>
    <xf numFmtId="4" fontId="19" fillId="3" borderId="0" xfId="0" applyNumberFormat="1" applyFont="1" applyFill="1" applyAlignment="1" applyProtection="1">
      <alignment horizontal="left" vertical="center" wrapText="1" indent="2"/>
      <protection hidden="1"/>
    </xf>
    <xf numFmtId="15" fontId="29" fillId="5" borderId="0" xfId="0" applyNumberFormat="1" applyFont="1" applyFill="1" applyAlignment="1" applyProtection="1">
      <alignment horizontal="center"/>
      <protection hidden="1"/>
    </xf>
    <xf numFmtId="2" fontId="32" fillId="5" borderId="0" xfId="0" applyNumberFormat="1" applyFont="1" applyFill="1" applyAlignment="1" applyProtection="1">
      <alignment horizontal="center"/>
      <protection hidden="1"/>
    </xf>
    <xf numFmtId="0" fontId="44" fillId="0" borderId="0" xfId="0" applyFont="1" applyAlignment="1" applyProtection="1">
      <alignment horizontal="right" vertical="center"/>
      <protection hidden="1"/>
    </xf>
  </cellXfs>
  <cellStyles count="6">
    <cellStyle name="Hipervínculo" xfId="1" builtinId="8"/>
    <cellStyle name="Normal" xfId="0" builtinId="0"/>
    <cellStyle name="Normal 2" xfId="2" xr:uid="{00000000-0005-0000-0000-000002000000}"/>
    <cellStyle name="Normal_ESACIOAL 081007" xfId="3" xr:uid="{00000000-0005-0000-0000-000003000000}"/>
    <cellStyle name="Percent 2" xfId="5" xr:uid="{00000000-0005-0000-0000-000005000000}"/>
    <cellStyle name="Porcentaj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E6E6E6"/>
      <rgbColor rgb="00FFFFFF"/>
      <rgbColor rgb="00B41919"/>
      <rgbColor rgb="00010000"/>
      <rgbColor rgb="009B9B95"/>
      <rgbColor rgb="0000FFFF"/>
      <rgbColor rgb="00EB0505"/>
      <rgbColor rgb="00010000"/>
      <rgbColor rgb="005F5F5A"/>
      <rgbColor rgb="00DCDCDC"/>
      <rgbColor rgb="00010000"/>
      <rgbColor rgb="0091918C"/>
      <rgbColor rgb="00010000"/>
      <rgbColor rgb="00464646"/>
      <rgbColor rgb="00C0C0C0"/>
      <rgbColor rgb="00808080"/>
      <rgbColor rgb="00010000"/>
      <rgbColor rgb="00010000"/>
      <rgbColor rgb="00010000"/>
      <rgbColor rgb="00010000"/>
      <rgbColor rgb="00010000"/>
      <rgbColor rgb="00010000"/>
      <rgbColor rgb="00010000"/>
      <rgbColor rgb="00010000"/>
      <rgbColor rgb="00010000"/>
      <rgbColor rgb="00010000"/>
      <rgbColor rgb="00010000"/>
      <rgbColor rgb="00010000"/>
      <rgbColor rgb="00010000"/>
      <rgbColor rgb="00010000"/>
      <rgbColor rgb="00010000"/>
      <rgbColor rgb="00010000"/>
      <rgbColor rgb="00010000"/>
      <rgbColor rgb="00808080"/>
      <rgbColor rgb="00C0C0C0"/>
      <rgbColor rgb="00DDDDDD"/>
      <rgbColor rgb="00777777"/>
      <rgbColor rgb="00FFFFFF"/>
      <rgbColor rgb="00969696"/>
      <rgbColor rgb="00EAEAEA"/>
      <rgbColor rgb="00010000"/>
      <rgbColor rgb="00010000"/>
      <rgbColor rgb="00000000"/>
      <rgbColor rgb="00297527"/>
      <rgbColor rgb="00B1C8A6"/>
      <rgbColor rgb="00CDCDCD"/>
      <rgbColor rgb="00010000"/>
      <rgbColor rgb="00969696"/>
      <rgbColor rgb="00010000"/>
      <rgbColor rgb="00010000"/>
      <rgbColor rgb="00010000"/>
      <rgbColor rgb="00000000"/>
      <rgbColor rgb="00000000"/>
      <rgbColor rgb="00010000"/>
      <rgbColor rgb="00010000"/>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Drop" dropLines="3" dropStyle="combo" dx="22" fmlaLink="calculos!$K$4" fmlaRange="calculos!$L$6:$L$8" sel="1" val="0"/>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xdr:col>
      <xdr:colOff>0</xdr:colOff>
      <xdr:row>13</xdr:row>
      <xdr:rowOff>0</xdr:rowOff>
    </xdr:from>
    <xdr:to>
      <xdr:col>18</xdr:col>
      <xdr:colOff>0</xdr:colOff>
      <xdr:row>17</xdr:row>
      <xdr:rowOff>0</xdr:rowOff>
    </xdr:to>
    <xdr:sp macro="" textlink="">
      <xdr:nvSpPr>
        <xdr:cNvPr id="2" name="Text Box 27">
          <a:extLst>
            <a:ext uri="{FF2B5EF4-FFF2-40B4-BE49-F238E27FC236}">
              <a16:creationId xmlns:a16="http://schemas.microsoft.com/office/drawing/2014/main" id="{48EA4DBF-2ED8-F727-8A85-A0D645ADD55F}"/>
            </a:ext>
          </a:extLst>
        </xdr:cNvPr>
        <xdr:cNvSpPr txBox="1">
          <a:spLocks noChangeArrowheads="1"/>
        </xdr:cNvSpPr>
      </xdr:nvSpPr>
      <xdr:spPr bwMode="auto">
        <a:xfrm>
          <a:off x="561975" y="4095750"/>
          <a:ext cx="6477000" cy="990600"/>
        </a:xfrm>
        <a:prstGeom prst="rect">
          <a:avLst/>
        </a:prstGeom>
        <a:noFill/>
        <a:ln>
          <a:noFill/>
        </a:ln>
        <a:effectLst>
          <a:prstShdw prst="shdw17" dist="17961" dir="2700000">
            <a:srgbClr xmlns:mc="http://schemas.openxmlformats.org/markup-compatibility/2006" xmlns:a14="http://schemas.microsoft.com/office/drawing/2010/main" val="8A8A8A" mc:Ignorable="a14" a14:legacySpreadsheetColorIndex="8">
              <a:gamma/>
              <a:shade val="60000"/>
              <a:invGamma/>
            </a:srgbClr>
          </a:prstShdw>
        </a:effectLst>
      </xdr:spPr>
      <xdr:txBody>
        <a:bodyPr vertOverflow="clip" wrap="square" lIns="144000" tIns="118800" rIns="90000" bIns="46800" anchor="t" upright="1"/>
        <a:lstStyle/>
        <a:p>
          <a:pPr algn="l" rtl="0">
            <a:lnSpc>
              <a:spcPts val="1400"/>
            </a:lnSpc>
            <a:defRPr sz="1000"/>
          </a:pPr>
          <a:r>
            <a:rPr lang="es-ES" sz="1300" b="0" i="0" u="none" strike="noStrike" baseline="0">
              <a:solidFill>
                <a:srgbClr val="000000"/>
              </a:solidFill>
              <a:latin typeface="+mn-lt"/>
              <a:ea typeface="Tahoma"/>
              <a:cs typeface="Tahoma"/>
            </a:rPr>
            <a:t>Utilice la herramienta que le facilitamos para calcular el coste fiscal que deberá satisfacer en el IRPF si vende un elemento patrimonial.</a:t>
          </a:r>
        </a:p>
        <a:p>
          <a:pPr algn="l" rtl="0">
            <a:lnSpc>
              <a:spcPts val="1400"/>
            </a:lnSpc>
            <a:defRPr sz="1000"/>
          </a:pPr>
          <a:endParaRPr lang="es-ES" sz="1300" b="0" i="0" u="none" strike="noStrike" baseline="0">
            <a:solidFill>
              <a:srgbClr val="000000"/>
            </a:solidFill>
            <a:latin typeface="+mn-lt"/>
            <a:ea typeface="Tahoma"/>
            <a:cs typeface="Tahoma"/>
          </a:endParaRPr>
        </a:p>
        <a:p>
          <a:pPr algn="l" rtl="0">
            <a:lnSpc>
              <a:spcPts val="1400"/>
            </a:lnSpc>
            <a:defRPr sz="1000"/>
          </a:pPr>
          <a:endParaRPr lang="es-ES" sz="1300" b="0" i="0" u="none" strike="noStrike" baseline="0">
            <a:solidFill>
              <a:srgbClr val="000000"/>
            </a:solidFill>
            <a:latin typeface="+mn-lt"/>
            <a:ea typeface="Tahoma"/>
            <a:cs typeface="Tahoma"/>
          </a:endParaRPr>
        </a:p>
      </xdr:txBody>
    </xdr:sp>
    <xdr:clientData/>
  </xdr:twoCellAnchor>
  <xdr:twoCellAnchor>
    <xdr:from>
      <xdr:col>1</xdr:col>
      <xdr:colOff>0</xdr:colOff>
      <xdr:row>1</xdr:row>
      <xdr:rowOff>0</xdr:rowOff>
    </xdr:from>
    <xdr:to>
      <xdr:col>19</xdr:col>
      <xdr:colOff>0</xdr:colOff>
      <xdr:row>25</xdr:row>
      <xdr:rowOff>0</xdr:rowOff>
    </xdr:to>
    <xdr:sp macro="" textlink="">
      <xdr:nvSpPr>
        <xdr:cNvPr id="34630" name="Rectangle 2" descr="50%">
          <a:extLst>
            <a:ext uri="{FF2B5EF4-FFF2-40B4-BE49-F238E27FC236}">
              <a16:creationId xmlns:a16="http://schemas.microsoft.com/office/drawing/2014/main" id="{DF03BE75-6446-027C-4C1B-D322890D28B4}"/>
            </a:ext>
          </a:extLst>
        </xdr:cNvPr>
        <xdr:cNvSpPr>
          <a:spLocks noChangeArrowheads="1"/>
        </xdr:cNvSpPr>
      </xdr:nvSpPr>
      <xdr:spPr bwMode="auto">
        <a:xfrm>
          <a:off x="381000" y="247650"/>
          <a:ext cx="6838950" cy="6819900"/>
        </a:xfrm>
        <a:prstGeom prst="rect">
          <a:avLst/>
        </a:prstGeom>
        <a:noFill/>
        <a:ln w="9525">
          <a:solidFill>
            <a:srgbClr xmlns:mc="http://schemas.openxmlformats.org/markup-compatibility/2006" xmlns:a14="http://schemas.microsoft.com/office/drawing/2010/main" val="91918C" mc:Ignorable="a14" a14:legacySpreadsheetColorIndex="19"/>
          </a:solidFill>
          <a:miter lim="800000"/>
          <a:headEnd/>
          <a:tailEnd/>
        </a:ln>
        <a:effectLst>
          <a:prstShdw prst="shdw17" dist="17961" dir="2700000">
            <a:srgbClr val="575754"/>
          </a:prstShdw>
        </a:effectLst>
        <a:extLst>
          <a:ext uri="{909E8E84-426E-40DD-AFC4-6F175D3DCCD1}">
            <a14:hiddenFill xmlns:a14="http://schemas.microsoft.com/office/drawing/2010/main">
              <a:blipFill dpi="0" rotWithShape="0">
                <a:blip xmlns:r="http://schemas.openxmlformats.org/officeDocument/2006/relationships" r:embed="rId1"/>
                <a:srcRect/>
                <a:tile tx="0" ty="0" sx="100000" sy="100000" flip="none" algn="tl"/>
              </a:blipFill>
            </a14:hiddenFill>
          </a:ext>
        </a:extLst>
      </xdr:spPr>
    </xdr:sp>
    <xdr:clientData fPrintsWithSheet="0"/>
  </xdr:twoCellAnchor>
  <xdr:twoCellAnchor>
    <xdr:from>
      <xdr:col>2</xdr:col>
      <xdr:colOff>0</xdr:colOff>
      <xdr:row>20</xdr:row>
      <xdr:rowOff>0</xdr:rowOff>
    </xdr:from>
    <xdr:to>
      <xdr:col>18</xdr:col>
      <xdr:colOff>0</xdr:colOff>
      <xdr:row>24</xdr:row>
      <xdr:rowOff>0</xdr:rowOff>
    </xdr:to>
    <xdr:grpSp>
      <xdr:nvGrpSpPr>
        <xdr:cNvPr id="34631" name="Group 3">
          <a:extLst>
            <a:ext uri="{FF2B5EF4-FFF2-40B4-BE49-F238E27FC236}">
              <a16:creationId xmlns:a16="http://schemas.microsoft.com/office/drawing/2014/main" id="{C4FC5DF8-2529-D450-49D7-1E06AEC6F1D0}"/>
            </a:ext>
          </a:extLst>
        </xdr:cNvPr>
        <xdr:cNvGrpSpPr>
          <a:grpSpLocks/>
        </xdr:cNvGrpSpPr>
      </xdr:nvGrpSpPr>
      <xdr:grpSpPr bwMode="auto">
        <a:xfrm>
          <a:off x="561975" y="5829300"/>
          <a:ext cx="6477000" cy="990600"/>
          <a:chOff x="878" y="692"/>
          <a:chExt cx="40" cy="52"/>
        </a:xfrm>
      </xdr:grpSpPr>
      <xdr:sp macro="" textlink="">
        <xdr:nvSpPr>
          <xdr:cNvPr id="34649" name="Line 4">
            <a:extLst>
              <a:ext uri="{FF2B5EF4-FFF2-40B4-BE49-F238E27FC236}">
                <a16:creationId xmlns:a16="http://schemas.microsoft.com/office/drawing/2014/main" id="{2F3A90AD-AB86-8AB8-6857-725FBC3555F2}"/>
              </a:ext>
            </a:extLst>
          </xdr:cNvPr>
          <xdr:cNvSpPr>
            <a:spLocks noChangeShapeType="1"/>
          </xdr:cNvSpPr>
        </xdr:nvSpPr>
        <xdr:spPr bwMode="auto">
          <a:xfrm>
            <a:off x="878" y="692"/>
            <a:ext cx="40" cy="0"/>
          </a:xfrm>
          <a:prstGeom prst="line">
            <a:avLst/>
          </a:prstGeom>
          <a:noFill/>
          <a:ln w="9525">
            <a:solidFill>
              <a:srgbClr xmlns:mc="http://schemas.openxmlformats.org/markup-compatibility/2006" xmlns:a14="http://schemas.microsoft.com/office/drawing/2010/main" val="5F5F5A" mc:Ignorable="a14" a14:legacySpreadsheetColorIndex="16"/>
            </a:solidFill>
            <a:round/>
            <a:headEnd/>
            <a:tailEnd/>
          </a:ln>
          <a:effectLst>
            <a:prstShdw prst="shdw17" dist="17961" dir="2700000">
              <a:srgbClr val="393936"/>
            </a:prstShdw>
          </a:effectLst>
          <a:extLst>
            <a:ext uri="{909E8E84-426E-40DD-AFC4-6F175D3DCCD1}">
              <a14:hiddenFill xmlns:a14="http://schemas.microsoft.com/office/drawing/2010/main">
                <a:noFill/>
              </a14:hiddenFill>
            </a:ext>
          </a:extLst>
        </xdr:spPr>
      </xdr:sp>
      <xdr:sp macro="" textlink="">
        <xdr:nvSpPr>
          <xdr:cNvPr id="34650" name="Line 5">
            <a:extLst>
              <a:ext uri="{FF2B5EF4-FFF2-40B4-BE49-F238E27FC236}">
                <a16:creationId xmlns:a16="http://schemas.microsoft.com/office/drawing/2014/main" id="{7BAA62A7-D337-BB66-6C16-6F493880FAFD}"/>
              </a:ext>
            </a:extLst>
          </xdr:cNvPr>
          <xdr:cNvSpPr>
            <a:spLocks noChangeShapeType="1"/>
          </xdr:cNvSpPr>
        </xdr:nvSpPr>
        <xdr:spPr bwMode="auto">
          <a:xfrm>
            <a:off x="878" y="692"/>
            <a:ext cx="0" cy="52"/>
          </a:xfrm>
          <a:prstGeom prst="line">
            <a:avLst/>
          </a:prstGeom>
          <a:noFill/>
          <a:ln w="9525">
            <a:solidFill>
              <a:srgbClr xmlns:mc="http://schemas.openxmlformats.org/markup-compatibility/2006" xmlns:a14="http://schemas.microsoft.com/office/drawing/2010/main" val="5F5F5A" mc:Ignorable="a14" a14:legacySpreadsheetColorIndex="16"/>
            </a:solidFill>
            <a:round/>
            <a:headEnd/>
            <a:tailEnd/>
          </a:ln>
          <a:effectLst>
            <a:prstShdw prst="shdw17" dist="17961" dir="2700000">
              <a:srgbClr val="393936"/>
            </a:prstShdw>
          </a:effectLst>
          <a:extLst>
            <a:ext uri="{909E8E84-426E-40DD-AFC4-6F175D3DCCD1}">
              <a14:hiddenFill xmlns:a14="http://schemas.microsoft.com/office/drawing/2010/main">
                <a:noFill/>
              </a14:hiddenFill>
            </a:ext>
          </a:extLst>
        </xdr:spPr>
      </xdr:sp>
      <xdr:sp macro="" textlink="">
        <xdr:nvSpPr>
          <xdr:cNvPr id="34651" name="Line 6">
            <a:extLst>
              <a:ext uri="{FF2B5EF4-FFF2-40B4-BE49-F238E27FC236}">
                <a16:creationId xmlns:a16="http://schemas.microsoft.com/office/drawing/2014/main" id="{33F956E9-A0FD-CB47-C2F0-2E5C56F15726}"/>
              </a:ext>
            </a:extLst>
          </xdr:cNvPr>
          <xdr:cNvSpPr>
            <a:spLocks noChangeShapeType="1"/>
          </xdr:cNvSpPr>
        </xdr:nvSpPr>
        <xdr:spPr bwMode="auto">
          <a:xfrm>
            <a:off x="878" y="744"/>
            <a:ext cx="40" cy="0"/>
          </a:xfrm>
          <a:prstGeom prst="line">
            <a:avLst/>
          </a:prstGeom>
          <a:noFill/>
          <a:ln w="9525">
            <a:solidFill>
              <a:srgbClr xmlns:mc="http://schemas.openxmlformats.org/markup-compatibility/2006" xmlns:a14="http://schemas.microsoft.com/office/drawing/2010/main" val="5F5F5A" mc:Ignorable="a14" a14:legacySpreadsheetColorIndex="16"/>
            </a:solidFill>
            <a:round/>
            <a:headEnd/>
            <a:tailEnd/>
          </a:ln>
          <a:effectLst>
            <a:prstShdw prst="shdw17" dist="17961" dir="2700000">
              <a:srgbClr val="393936"/>
            </a:prstShdw>
          </a:effectLst>
          <a:extLst>
            <a:ext uri="{909E8E84-426E-40DD-AFC4-6F175D3DCCD1}">
              <a14:hiddenFill xmlns:a14="http://schemas.microsoft.com/office/drawing/2010/main">
                <a:noFill/>
              </a14:hiddenFill>
            </a:ext>
          </a:extLst>
        </xdr:spPr>
      </xdr:sp>
      <xdr:sp macro="" textlink="">
        <xdr:nvSpPr>
          <xdr:cNvPr id="34652" name="Line 7">
            <a:extLst>
              <a:ext uri="{FF2B5EF4-FFF2-40B4-BE49-F238E27FC236}">
                <a16:creationId xmlns:a16="http://schemas.microsoft.com/office/drawing/2014/main" id="{8EE1CDA1-AB72-CBC5-705F-7DDC4CC7E3A3}"/>
              </a:ext>
            </a:extLst>
          </xdr:cNvPr>
          <xdr:cNvSpPr>
            <a:spLocks noChangeShapeType="1"/>
          </xdr:cNvSpPr>
        </xdr:nvSpPr>
        <xdr:spPr bwMode="auto">
          <a:xfrm>
            <a:off x="918" y="692"/>
            <a:ext cx="0" cy="52"/>
          </a:xfrm>
          <a:prstGeom prst="line">
            <a:avLst/>
          </a:prstGeom>
          <a:noFill/>
          <a:ln w="9525">
            <a:solidFill>
              <a:srgbClr xmlns:mc="http://schemas.openxmlformats.org/markup-compatibility/2006" xmlns:a14="http://schemas.microsoft.com/office/drawing/2010/main" val="5F5F5A" mc:Ignorable="a14" a14:legacySpreadsheetColorIndex="16"/>
            </a:solidFill>
            <a:round/>
            <a:headEnd/>
            <a:tailEnd/>
          </a:ln>
          <a:effectLst>
            <a:prstShdw prst="shdw17" dist="17961" dir="2700000">
              <a:srgbClr val="393936"/>
            </a:prstShdw>
          </a:effectLst>
          <a:extLst>
            <a:ext uri="{909E8E84-426E-40DD-AFC4-6F175D3DCCD1}">
              <a14:hiddenFill xmlns:a14="http://schemas.microsoft.com/office/drawing/2010/main">
                <a:noFill/>
              </a14:hiddenFill>
            </a:ext>
          </a:extLst>
        </xdr:spPr>
      </xdr:sp>
    </xdr:grpSp>
    <xdr:clientData/>
  </xdr:twoCellAnchor>
  <xdr:twoCellAnchor>
    <xdr:from>
      <xdr:col>2</xdr:col>
      <xdr:colOff>0</xdr:colOff>
      <xdr:row>6</xdr:row>
      <xdr:rowOff>0</xdr:rowOff>
    </xdr:from>
    <xdr:to>
      <xdr:col>18</xdr:col>
      <xdr:colOff>0</xdr:colOff>
      <xdr:row>11</xdr:row>
      <xdr:rowOff>0</xdr:rowOff>
    </xdr:to>
    <xdr:sp macro="" textlink="">
      <xdr:nvSpPr>
        <xdr:cNvPr id="9" name="Text Box 9">
          <a:extLst>
            <a:ext uri="{FF2B5EF4-FFF2-40B4-BE49-F238E27FC236}">
              <a16:creationId xmlns:a16="http://schemas.microsoft.com/office/drawing/2014/main" id="{1D9EFD37-4DCD-4632-E75D-F34A8F4D9597}"/>
            </a:ext>
          </a:extLst>
        </xdr:cNvPr>
        <xdr:cNvSpPr txBox="1">
          <a:spLocks noChangeArrowheads="1"/>
        </xdr:cNvSpPr>
      </xdr:nvSpPr>
      <xdr:spPr bwMode="auto">
        <a:xfrm>
          <a:off x="561975" y="2362200"/>
          <a:ext cx="6477000" cy="1238250"/>
        </a:xfrm>
        <a:prstGeom prst="rect">
          <a:avLst/>
        </a:prstGeom>
        <a:noFill/>
        <a:ln>
          <a:noFill/>
        </a:ln>
        <a:effectLst>
          <a:prstShdw prst="shdw17" dist="17961" dir="2700000">
            <a:srgbClr xmlns:mc="http://schemas.openxmlformats.org/markup-compatibility/2006" xmlns:a14="http://schemas.microsoft.com/office/drawing/2010/main" val="8A8A8A" mc:Ignorable="a14" a14:legacySpreadsheetColorIndex="8">
              <a:gamma/>
              <a:shade val="60000"/>
              <a:invGamma/>
            </a:srgbClr>
          </a:prstShdw>
        </a:effectLst>
      </xdr:spPr>
      <xdr:txBody>
        <a:bodyPr vertOverflow="clip" wrap="square" lIns="144000" tIns="118800" rIns="90000" bIns="46800" anchor="t" upright="1"/>
        <a:lstStyle/>
        <a:p>
          <a:pPr algn="l" rtl="0">
            <a:lnSpc>
              <a:spcPts val="1500"/>
            </a:lnSpc>
            <a:defRPr sz="1000"/>
          </a:pPr>
          <a:r>
            <a:rPr lang="es-ES" sz="1300" b="0" i="0" u="none" strike="noStrike" baseline="0">
              <a:solidFill>
                <a:srgbClr val="000000"/>
              </a:solidFill>
              <a:latin typeface="+mn-lt"/>
              <a:ea typeface="Tahoma"/>
              <a:cs typeface="Tahoma"/>
            </a:rPr>
            <a:t>Si una persona física vende alguno de sus bienes y obtiene una ganancia patrimonial por ello, debe declarar dicha ganancia en su declaración de IRPF y tributar por ella.</a:t>
          </a:r>
        </a:p>
        <a:p>
          <a:pPr algn="l" rtl="0">
            <a:lnSpc>
              <a:spcPts val="1500"/>
            </a:lnSpc>
            <a:defRPr sz="1000"/>
          </a:pPr>
          <a:endParaRPr lang="es-ES" sz="1200" b="0" i="0" u="none" strike="noStrike" baseline="0">
            <a:solidFill>
              <a:srgbClr val="000000"/>
            </a:solidFill>
            <a:latin typeface="Tahoma"/>
            <a:ea typeface="Tahoma"/>
            <a:cs typeface="Tahoma"/>
          </a:endParaRPr>
        </a:p>
      </xdr:txBody>
    </xdr:sp>
    <xdr:clientData/>
  </xdr:twoCellAnchor>
  <xdr:twoCellAnchor>
    <xdr:from>
      <xdr:col>15</xdr:col>
      <xdr:colOff>0</xdr:colOff>
      <xdr:row>22</xdr:row>
      <xdr:rowOff>0</xdr:rowOff>
    </xdr:from>
    <xdr:to>
      <xdr:col>17</xdr:col>
      <xdr:colOff>0</xdr:colOff>
      <xdr:row>23</xdr:row>
      <xdr:rowOff>0</xdr:rowOff>
    </xdr:to>
    <xdr:grpSp>
      <xdr:nvGrpSpPr>
        <xdr:cNvPr id="34633" name="Group 15">
          <a:extLst>
            <a:ext uri="{FF2B5EF4-FFF2-40B4-BE49-F238E27FC236}">
              <a16:creationId xmlns:a16="http://schemas.microsoft.com/office/drawing/2014/main" id="{874DADAD-FF4A-9EA4-E4D2-D86BB8EE84BF}"/>
            </a:ext>
          </a:extLst>
        </xdr:cNvPr>
        <xdr:cNvGrpSpPr>
          <a:grpSpLocks/>
        </xdr:cNvGrpSpPr>
      </xdr:nvGrpSpPr>
      <xdr:grpSpPr bwMode="auto">
        <a:xfrm>
          <a:off x="5514975" y="6324600"/>
          <a:ext cx="971550" cy="247650"/>
          <a:chOff x="878" y="692"/>
          <a:chExt cx="40" cy="52"/>
        </a:xfrm>
      </xdr:grpSpPr>
      <xdr:sp macro="" textlink="">
        <xdr:nvSpPr>
          <xdr:cNvPr id="34645" name="Line 16">
            <a:extLst>
              <a:ext uri="{FF2B5EF4-FFF2-40B4-BE49-F238E27FC236}">
                <a16:creationId xmlns:a16="http://schemas.microsoft.com/office/drawing/2014/main" id="{740B3DA5-D362-652D-D21A-501E117DBAED}"/>
              </a:ext>
            </a:extLst>
          </xdr:cNvPr>
          <xdr:cNvSpPr>
            <a:spLocks noChangeShapeType="1"/>
          </xdr:cNvSpPr>
        </xdr:nvSpPr>
        <xdr:spPr bwMode="auto">
          <a:xfrm>
            <a:off x="878" y="692"/>
            <a:ext cx="40" cy="0"/>
          </a:xfrm>
          <a:prstGeom prst="line">
            <a:avLst/>
          </a:prstGeom>
          <a:noFill/>
          <a:ln w="9525">
            <a:solidFill>
              <a:srgbClr xmlns:mc="http://schemas.openxmlformats.org/markup-compatibility/2006" xmlns:a14="http://schemas.microsoft.com/office/drawing/2010/main" val="464646" mc:Ignorable="a14" a14:legacySpreadsheetColorIndex="21"/>
            </a:solidFill>
            <a:round/>
            <a:headEnd/>
            <a:tailEnd/>
          </a:ln>
          <a:effectLst>
            <a:prstShdw prst="shdw17" dist="17961" dir="2700000">
              <a:srgbClr val="2A2A2A"/>
            </a:prstShdw>
          </a:effectLst>
          <a:extLst>
            <a:ext uri="{909E8E84-426E-40DD-AFC4-6F175D3DCCD1}">
              <a14:hiddenFill xmlns:a14="http://schemas.microsoft.com/office/drawing/2010/main">
                <a:noFill/>
              </a14:hiddenFill>
            </a:ext>
          </a:extLst>
        </xdr:spPr>
      </xdr:sp>
      <xdr:sp macro="" textlink="">
        <xdr:nvSpPr>
          <xdr:cNvPr id="34646" name="Line 17">
            <a:extLst>
              <a:ext uri="{FF2B5EF4-FFF2-40B4-BE49-F238E27FC236}">
                <a16:creationId xmlns:a16="http://schemas.microsoft.com/office/drawing/2014/main" id="{7DBE1DAC-7DD0-CC91-5F37-74140AA69177}"/>
              </a:ext>
            </a:extLst>
          </xdr:cNvPr>
          <xdr:cNvSpPr>
            <a:spLocks noChangeShapeType="1"/>
          </xdr:cNvSpPr>
        </xdr:nvSpPr>
        <xdr:spPr bwMode="auto">
          <a:xfrm>
            <a:off x="878" y="692"/>
            <a:ext cx="0" cy="52"/>
          </a:xfrm>
          <a:prstGeom prst="line">
            <a:avLst/>
          </a:prstGeom>
          <a:noFill/>
          <a:ln w="9525">
            <a:solidFill>
              <a:srgbClr xmlns:mc="http://schemas.openxmlformats.org/markup-compatibility/2006" xmlns:a14="http://schemas.microsoft.com/office/drawing/2010/main" val="464646" mc:Ignorable="a14" a14:legacySpreadsheetColorIndex="21"/>
            </a:solidFill>
            <a:round/>
            <a:headEnd/>
            <a:tailEnd/>
          </a:ln>
          <a:effectLst>
            <a:prstShdw prst="shdw17" dist="17961" dir="2700000">
              <a:srgbClr val="2A2A2A"/>
            </a:prstShdw>
          </a:effectLst>
          <a:extLst>
            <a:ext uri="{909E8E84-426E-40DD-AFC4-6F175D3DCCD1}">
              <a14:hiddenFill xmlns:a14="http://schemas.microsoft.com/office/drawing/2010/main">
                <a:noFill/>
              </a14:hiddenFill>
            </a:ext>
          </a:extLst>
        </xdr:spPr>
      </xdr:sp>
      <xdr:sp macro="" textlink="">
        <xdr:nvSpPr>
          <xdr:cNvPr id="34647" name="Line 18">
            <a:extLst>
              <a:ext uri="{FF2B5EF4-FFF2-40B4-BE49-F238E27FC236}">
                <a16:creationId xmlns:a16="http://schemas.microsoft.com/office/drawing/2014/main" id="{608EB647-1BB4-5D8F-1EBE-5CD0265CACAA}"/>
              </a:ext>
            </a:extLst>
          </xdr:cNvPr>
          <xdr:cNvSpPr>
            <a:spLocks noChangeShapeType="1"/>
          </xdr:cNvSpPr>
        </xdr:nvSpPr>
        <xdr:spPr bwMode="auto">
          <a:xfrm>
            <a:off x="878" y="744"/>
            <a:ext cx="40" cy="0"/>
          </a:xfrm>
          <a:prstGeom prst="line">
            <a:avLst/>
          </a:prstGeom>
          <a:noFill/>
          <a:ln w="9525">
            <a:solidFill>
              <a:srgbClr xmlns:mc="http://schemas.openxmlformats.org/markup-compatibility/2006" xmlns:a14="http://schemas.microsoft.com/office/drawing/2010/main" val="464646" mc:Ignorable="a14" a14:legacySpreadsheetColorIndex="21"/>
            </a:solidFill>
            <a:round/>
            <a:headEnd/>
            <a:tailEnd/>
          </a:ln>
          <a:effectLst>
            <a:prstShdw prst="shdw17" dist="17961" dir="2700000">
              <a:srgbClr val="2A2A2A"/>
            </a:prstShdw>
          </a:effectLst>
          <a:extLst>
            <a:ext uri="{909E8E84-426E-40DD-AFC4-6F175D3DCCD1}">
              <a14:hiddenFill xmlns:a14="http://schemas.microsoft.com/office/drawing/2010/main">
                <a:noFill/>
              </a14:hiddenFill>
            </a:ext>
          </a:extLst>
        </xdr:spPr>
      </xdr:sp>
      <xdr:sp macro="" textlink="">
        <xdr:nvSpPr>
          <xdr:cNvPr id="34648" name="Line 19">
            <a:extLst>
              <a:ext uri="{FF2B5EF4-FFF2-40B4-BE49-F238E27FC236}">
                <a16:creationId xmlns:a16="http://schemas.microsoft.com/office/drawing/2014/main" id="{F99A6484-44B4-2789-2832-6285745CF29A}"/>
              </a:ext>
            </a:extLst>
          </xdr:cNvPr>
          <xdr:cNvSpPr>
            <a:spLocks noChangeShapeType="1"/>
          </xdr:cNvSpPr>
        </xdr:nvSpPr>
        <xdr:spPr bwMode="auto">
          <a:xfrm>
            <a:off x="918" y="692"/>
            <a:ext cx="0" cy="52"/>
          </a:xfrm>
          <a:prstGeom prst="line">
            <a:avLst/>
          </a:prstGeom>
          <a:noFill/>
          <a:ln w="9525">
            <a:solidFill>
              <a:srgbClr xmlns:mc="http://schemas.openxmlformats.org/markup-compatibility/2006" xmlns:a14="http://schemas.microsoft.com/office/drawing/2010/main" val="464646" mc:Ignorable="a14" a14:legacySpreadsheetColorIndex="21"/>
            </a:solidFill>
            <a:round/>
            <a:headEnd/>
            <a:tailEnd/>
          </a:ln>
          <a:effectLst>
            <a:prstShdw prst="shdw17" dist="17961" dir="2700000">
              <a:srgbClr val="2A2A2A"/>
            </a:prstShdw>
          </a:effectLst>
          <a:extLst>
            <a:ext uri="{909E8E84-426E-40DD-AFC4-6F175D3DCCD1}">
              <a14:hiddenFill xmlns:a14="http://schemas.microsoft.com/office/drawing/2010/main">
                <a:noFill/>
              </a14:hiddenFill>
            </a:ext>
          </a:extLst>
        </xdr:spPr>
      </xdr:sp>
    </xdr:grpSp>
    <xdr:clientData/>
  </xdr:twoCellAnchor>
  <xdr:twoCellAnchor>
    <xdr:from>
      <xdr:col>15</xdr:col>
      <xdr:colOff>0</xdr:colOff>
      <xdr:row>21</xdr:row>
      <xdr:rowOff>0</xdr:rowOff>
    </xdr:from>
    <xdr:to>
      <xdr:col>17</xdr:col>
      <xdr:colOff>0</xdr:colOff>
      <xdr:row>22</xdr:row>
      <xdr:rowOff>0</xdr:rowOff>
    </xdr:to>
    <xdr:grpSp>
      <xdr:nvGrpSpPr>
        <xdr:cNvPr id="34634" name="Group 20">
          <a:extLst>
            <a:ext uri="{FF2B5EF4-FFF2-40B4-BE49-F238E27FC236}">
              <a16:creationId xmlns:a16="http://schemas.microsoft.com/office/drawing/2014/main" id="{01936926-E910-C5AF-0022-5A77F2E97C42}"/>
            </a:ext>
          </a:extLst>
        </xdr:cNvPr>
        <xdr:cNvGrpSpPr>
          <a:grpSpLocks/>
        </xdr:cNvGrpSpPr>
      </xdr:nvGrpSpPr>
      <xdr:grpSpPr bwMode="auto">
        <a:xfrm>
          <a:off x="5514975" y="6076950"/>
          <a:ext cx="971550" cy="247650"/>
          <a:chOff x="878" y="692"/>
          <a:chExt cx="40" cy="52"/>
        </a:xfrm>
      </xdr:grpSpPr>
      <xdr:sp macro="" textlink="">
        <xdr:nvSpPr>
          <xdr:cNvPr id="34641" name="Line 21">
            <a:extLst>
              <a:ext uri="{FF2B5EF4-FFF2-40B4-BE49-F238E27FC236}">
                <a16:creationId xmlns:a16="http://schemas.microsoft.com/office/drawing/2014/main" id="{AEA34D64-7B03-BAFE-7C42-EFFD058765AD}"/>
              </a:ext>
            </a:extLst>
          </xdr:cNvPr>
          <xdr:cNvSpPr>
            <a:spLocks noChangeShapeType="1"/>
          </xdr:cNvSpPr>
        </xdr:nvSpPr>
        <xdr:spPr bwMode="auto">
          <a:xfrm>
            <a:off x="878" y="692"/>
            <a:ext cx="40" cy="0"/>
          </a:xfrm>
          <a:prstGeom prst="line">
            <a:avLst/>
          </a:prstGeom>
          <a:noFill/>
          <a:ln w="9525">
            <a:solidFill>
              <a:srgbClr xmlns:mc="http://schemas.openxmlformats.org/markup-compatibility/2006" xmlns:a14="http://schemas.microsoft.com/office/drawing/2010/main" val="464646" mc:Ignorable="a14" a14:legacySpreadsheetColorIndex="21"/>
            </a:solidFill>
            <a:round/>
            <a:headEnd/>
            <a:tailEnd/>
          </a:ln>
          <a:effectLst>
            <a:prstShdw prst="shdw17" dist="17961" dir="2700000">
              <a:srgbClr val="2A2A2A"/>
            </a:prstShdw>
          </a:effectLst>
          <a:extLst>
            <a:ext uri="{909E8E84-426E-40DD-AFC4-6F175D3DCCD1}">
              <a14:hiddenFill xmlns:a14="http://schemas.microsoft.com/office/drawing/2010/main">
                <a:noFill/>
              </a14:hiddenFill>
            </a:ext>
          </a:extLst>
        </xdr:spPr>
      </xdr:sp>
      <xdr:sp macro="" textlink="">
        <xdr:nvSpPr>
          <xdr:cNvPr id="34642" name="Line 22">
            <a:extLst>
              <a:ext uri="{FF2B5EF4-FFF2-40B4-BE49-F238E27FC236}">
                <a16:creationId xmlns:a16="http://schemas.microsoft.com/office/drawing/2014/main" id="{0BCF4F35-5D32-A31E-7451-321024604465}"/>
              </a:ext>
            </a:extLst>
          </xdr:cNvPr>
          <xdr:cNvSpPr>
            <a:spLocks noChangeShapeType="1"/>
          </xdr:cNvSpPr>
        </xdr:nvSpPr>
        <xdr:spPr bwMode="auto">
          <a:xfrm>
            <a:off x="878" y="692"/>
            <a:ext cx="0" cy="52"/>
          </a:xfrm>
          <a:prstGeom prst="line">
            <a:avLst/>
          </a:prstGeom>
          <a:noFill/>
          <a:ln w="9525">
            <a:solidFill>
              <a:srgbClr xmlns:mc="http://schemas.openxmlformats.org/markup-compatibility/2006" xmlns:a14="http://schemas.microsoft.com/office/drawing/2010/main" val="464646" mc:Ignorable="a14" a14:legacySpreadsheetColorIndex="21"/>
            </a:solidFill>
            <a:round/>
            <a:headEnd/>
            <a:tailEnd/>
          </a:ln>
          <a:effectLst>
            <a:prstShdw prst="shdw17" dist="17961" dir="2700000">
              <a:srgbClr val="2A2A2A"/>
            </a:prstShdw>
          </a:effectLst>
          <a:extLst>
            <a:ext uri="{909E8E84-426E-40DD-AFC4-6F175D3DCCD1}">
              <a14:hiddenFill xmlns:a14="http://schemas.microsoft.com/office/drawing/2010/main">
                <a:noFill/>
              </a14:hiddenFill>
            </a:ext>
          </a:extLst>
        </xdr:spPr>
      </xdr:sp>
      <xdr:sp macro="" textlink="">
        <xdr:nvSpPr>
          <xdr:cNvPr id="34643" name="Line 23">
            <a:extLst>
              <a:ext uri="{FF2B5EF4-FFF2-40B4-BE49-F238E27FC236}">
                <a16:creationId xmlns:a16="http://schemas.microsoft.com/office/drawing/2014/main" id="{18CC8E0D-35FE-ABE6-26A8-71228A8BC5C9}"/>
              </a:ext>
            </a:extLst>
          </xdr:cNvPr>
          <xdr:cNvSpPr>
            <a:spLocks noChangeShapeType="1"/>
          </xdr:cNvSpPr>
        </xdr:nvSpPr>
        <xdr:spPr bwMode="auto">
          <a:xfrm>
            <a:off x="878" y="744"/>
            <a:ext cx="40" cy="0"/>
          </a:xfrm>
          <a:prstGeom prst="line">
            <a:avLst/>
          </a:prstGeom>
          <a:noFill/>
          <a:ln w="9525">
            <a:solidFill>
              <a:srgbClr xmlns:mc="http://schemas.openxmlformats.org/markup-compatibility/2006" xmlns:a14="http://schemas.microsoft.com/office/drawing/2010/main" val="464646" mc:Ignorable="a14" a14:legacySpreadsheetColorIndex="21"/>
            </a:solidFill>
            <a:round/>
            <a:headEnd/>
            <a:tailEnd/>
          </a:ln>
          <a:effectLst>
            <a:prstShdw prst="shdw17" dist="17961" dir="2700000">
              <a:srgbClr val="2A2A2A"/>
            </a:prstShdw>
          </a:effectLst>
          <a:extLst>
            <a:ext uri="{909E8E84-426E-40DD-AFC4-6F175D3DCCD1}">
              <a14:hiddenFill xmlns:a14="http://schemas.microsoft.com/office/drawing/2010/main">
                <a:noFill/>
              </a14:hiddenFill>
            </a:ext>
          </a:extLst>
        </xdr:spPr>
      </xdr:sp>
      <xdr:sp macro="" textlink="">
        <xdr:nvSpPr>
          <xdr:cNvPr id="34644" name="Line 24">
            <a:extLst>
              <a:ext uri="{FF2B5EF4-FFF2-40B4-BE49-F238E27FC236}">
                <a16:creationId xmlns:a16="http://schemas.microsoft.com/office/drawing/2014/main" id="{E0AA7829-8D18-8985-7C07-D62202492AB7}"/>
              </a:ext>
            </a:extLst>
          </xdr:cNvPr>
          <xdr:cNvSpPr>
            <a:spLocks noChangeShapeType="1"/>
          </xdr:cNvSpPr>
        </xdr:nvSpPr>
        <xdr:spPr bwMode="auto">
          <a:xfrm>
            <a:off x="918" y="692"/>
            <a:ext cx="0" cy="52"/>
          </a:xfrm>
          <a:prstGeom prst="line">
            <a:avLst/>
          </a:prstGeom>
          <a:noFill/>
          <a:ln w="9525">
            <a:solidFill>
              <a:srgbClr xmlns:mc="http://schemas.openxmlformats.org/markup-compatibility/2006" xmlns:a14="http://schemas.microsoft.com/office/drawing/2010/main" val="464646" mc:Ignorable="a14" a14:legacySpreadsheetColorIndex="21"/>
            </a:solidFill>
            <a:round/>
            <a:headEnd/>
            <a:tailEnd/>
          </a:ln>
          <a:effectLst>
            <a:prstShdw prst="shdw17" dist="17961" dir="2700000">
              <a:srgbClr val="2A2A2A"/>
            </a:prstShdw>
          </a:effectLst>
          <a:extLst>
            <a:ext uri="{909E8E84-426E-40DD-AFC4-6F175D3DCCD1}">
              <a14:hiddenFill xmlns:a14="http://schemas.microsoft.com/office/drawing/2010/main">
                <a:noFill/>
              </a14:hiddenFill>
            </a:ext>
          </a:extLst>
        </xdr:spPr>
      </xdr:sp>
    </xdr:grpSp>
    <xdr:clientData/>
  </xdr:twoCellAnchor>
  <xdr:oneCellAnchor>
    <xdr:from>
      <xdr:col>2</xdr:col>
      <xdr:colOff>28998</xdr:colOff>
      <xdr:row>11</xdr:row>
      <xdr:rowOff>244931</xdr:rowOff>
    </xdr:from>
    <xdr:ext cx="155364" cy="234038"/>
    <xdr:sp macro="" textlink="">
      <xdr:nvSpPr>
        <xdr:cNvPr id="20" name="Text Box 25">
          <a:extLst>
            <a:ext uri="{FF2B5EF4-FFF2-40B4-BE49-F238E27FC236}">
              <a16:creationId xmlns:a16="http://schemas.microsoft.com/office/drawing/2014/main" id="{5AF4934D-F30F-DC9C-49CA-8D14604A60AB}"/>
            </a:ext>
          </a:extLst>
        </xdr:cNvPr>
        <xdr:cNvSpPr txBox="1">
          <a:spLocks noChangeArrowheads="1"/>
        </xdr:cNvSpPr>
      </xdr:nvSpPr>
      <xdr:spPr bwMode="auto">
        <a:xfrm>
          <a:off x="590973" y="3845381"/>
          <a:ext cx="155364" cy="234038"/>
        </a:xfrm>
        <a:prstGeom prst="rect">
          <a:avLst/>
        </a:prstGeom>
        <a:solidFill>
          <a:srgbClr val="FF0000"/>
        </a:solidFill>
        <a:ln>
          <a:noFill/>
        </a:ln>
        <a:effectLst>
          <a:prstShdw prst="shdw17" dist="17961" dir="2700000">
            <a:schemeClr val="bg1">
              <a:lumMod val="50000"/>
            </a:schemeClr>
          </a:prstShdw>
        </a:effectLst>
      </xdr:spPr>
      <xdr:txBody>
        <a:bodyPr wrap="none" lIns="36576" tIns="22860" rIns="36576" bIns="22860" anchor="ctr" upright="1">
          <a:spAutoFit/>
        </a:bodyPr>
        <a:lstStyle/>
        <a:p>
          <a:pPr algn="ctr" rtl="0">
            <a:defRPr sz="1000"/>
          </a:pPr>
          <a:r>
            <a:rPr lang="en-GB" sz="1200" b="0" i="0" u="none" strike="noStrike" baseline="0">
              <a:solidFill>
                <a:srgbClr val="FFFFFF"/>
              </a:solidFill>
              <a:latin typeface="Wingdings 3"/>
            </a:rPr>
            <a:t>}</a:t>
          </a:r>
          <a:endParaRPr lang="en-GB"/>
        </a:p>
      </xdr:txBody>
    </xdr:sp>
    <xdr:clientData/>
  </xdr:oneCellAnchor>
  <xdr:oneCellAnchor>
    <xdr:from>
      <xdr:col>2</xdr:col>
      <xdr:colOff>28998</xdr:colOff>
      <xdr:row>4</xdr:row>
      <xdr:rowOff>244931</xdr:rowOff>
    </xdr:from>
    <xdr:ext cx="155364" cy="234038"/>
    <xdr:sp macro="" textlink="">
      <xdr:nvSpPr>
        <xdr:cNvPr id="21" name="Text Box 26">
          <a:extLst>
            <a:ext uri="{FF2B5EF4-FFF2-40B4-BE49-F238E27FC236}">
              <a16:creationId xmlns:a16="http://schemas.microsoft.com/office/drawing/2014/main" id="{C28D7CCD-B074-329F-A096-4F55D163569C}"/>
            </a:ext>
          </a:extLst>
        </xdr:cNvPr>
        <xdr:cNvSpPr txBox="1">
          <a:spLocks noChangeArrowheads="1"/>
        </xdr:cNvSpPr>
      </xdr:nvSpPr>
      <xdr:spPr bwMode="auto">
        <a:xfrm>
          <a:off x="590973" y="2111831"/>
          <a:ext cx="155364" cy="234038"/>
        </a:xfrm>
        <a:prstGeom prst="rect">
          <a:avLst/>
        </a:prstGeom>
        <a:solidFill>
          <a:srgbClr xmlns:mc="http://schemas.openxmlformats.org/markup-compatibility/2006" xmlns:a14="http://schemas.microsoft.com/office/drawing/2010/main" val="464646" mc:Ignorable="a14" a14:legacySpreadsheetColorIndex="21"/>
        </a:solidFill>
        <a:ln>
          <a:noFill/>
        </a:ln>
        <a:effectLst>
          <a:prstShdw prst="shdw17" dist="17961" dir="2700000">
            <a:srgbClr xmlns:mc="http://schemas.openxmlformats.org/markup-compatibility/2006" xmlns:a14="http://schemas.microsoft.com/office/drawing/2010/main" val="2A2A2A" mc:Ignorable="a14" a14:legacySpreadsheetColorIndex="21">
              <a:gamma/>
              <a:shade val="60000"/>
              <a:invGamma/>
            </a:srgbClr>
          </a:prstShdw>
        </a:effectLst>
      </xdr:spPr>
      <xdr:txBody>
        <a:bodyPr wrap="none" lIns="36576" tIns="22860" rIns="36576" bIns="22860" anchor="ctr" upright="1">
          <a:spAutoFit/>
        </a:bodyPr>
        <a:lstStyle/>
        <a:p>
          <a:pPr algn="ctr" rtl="0">
            <a:defRPr sz="1000"/>
          </a:pPr>
          <a:r>
            <a:rPr lang="en-GB" sz="1200" b="0" i="0" u="none" strike="noStrike" baseline="0">
              <a:solidFill>
                <a:srgbClr val="FFFFFF"/>
              </a:solidFill>
              <a:latin typeface="Wingdings 3"/>
            </a:rPr>
            <a:t>}</a:t>
          </a:r>
          <a:endParaRPr lang="en-GB"/>
        </a:p>
      </xdr:txBody>
    </xdr:sp>
    <xdr:clientData/>
  </xdr:oneCellAnchor>
  <xdr:twoCellAnchor>
    <xdr:from>
      <xdr:col>16</xdr:col>
      <xdr:colOff>495300</xdr:colOff>
      <xdr:row>21</xdr:row>
      <xdr:rowOff>19050</xdr:rowOff>
    </xdr:from>
    <xdr:to>
      <xdr:col>16</xdr:col>
      <xdr:colOff>571500</xdr:colOff>
      <xdr:row>21</xdr:row>
      <xdr:rowOff>95250</xdr:rowOff>
    </xdr:to>
    <xdr:sp macro="" textlink="">
      <xdr:nvSpPr>
        <xdr:cNvPr id="34637" name="Rectangle 29">
          <a:extLst>
            <a:ext uri="{FF2B5EF4-FFF2-40B4-BE49-F238E27FC236}">
              <a16:creationId xmlns:a16="http://schemas.microsoft.com/office/drawing/2014/main" id="{99B62FAC-B1EA-45F4-CF92-06DC563E8991}"/>
            </a:ext>
          </a:extLst>
        </xdr:cNvPr>
        <xdr:cNvSpPr>
          <a:spLocks noChangeArrowheads="1"/>
        </xdr:cNvSpPr>
      </xdr:nvSpPr>
      <xdr:spPr bwMode="auto">
        <a:xfrm>
          <a:off x="6391275" y="6096000"/>
          <a:ext cx="76200" cy="76200"/>
        </a:xfrm>
        <a:prstGeom prst="rect">
          <a:avLst/>
        </a:prstGeom>
        <a:solidFill>
          <a:srgbClr xmlns:mc="http://schemas.openxmlformats.org/markup-compatibility/2006" xmlns:a14="http://schemas.microsoft.com/office/drawing/2010/main" val="464646" mc:Ignorable="a14" a14:legacySpreadsheetColorIndex="21"/>
        </a:solidFill>
        <a:ln w="9525">
          <a:solidFill>
            <a:srgbClr xmlns:mc="http://schemas.openxmlformats.org/markup-compatibility/2006" xmlns:a14="http://schemas.microsoft.com/office/drawing/2010/main" val="464646" mc:Ignorable="a14" a14:legacySpreadsheetColorIndex="21"/>
          </a:solidFill>
          <a:miter lim="800000"/>
          <a:headEnd/>
          <a:tailEnd/>
        </a:ln>
      </xdr:spPr>
    </xdr:sp>
    <xdr:clientData/>
  </xdr:twoCellAnchor>
  <xdr:twoCellAnchor>
    <xdr:from>
      <xdr:col>16</xdr:col>
      <xdr:colOff>495300</xdr:colOff>
      <xdr:row>22</xdr:row>
      <xdr:rowOff>19050</xdr:rowOff>
    </xdr:from>
    <xdr:to>
      <xdr:col>16</xdr:col>
      <xdr:colOff>571500</xdr:colOff>
      <xdr:row>22</xdr:row>
      <xdr:rowOff>95250</xdr:rowOff>
    </xdr:to>
    <xdr:sp macro="" textlink="">
      <xdr:nvSpPr>
        <xdr:cNvPr id="34638" name="Rectangle 30">
          <a:extLst>
            <a:ext uri="{FF2B5EF4-FFF2-40B4-BE49-F238E27FC236}">
              <a16:creationId xmlns:a16="http://schemas.microsoft.com/office/drawing/2014/main" id="{82AA2FDB-4C69-928E-B7C6-B1B46E7620B6}"/>
            </a:ext>
          </a:extLst>
        </xdr:cNvPr>
        <xdr:cNvSpPr>
          <a:spLocks noChangeArrowheads="1"/>
        </xdr:cNvSpPr>
      </xdr:nvSpPr>
      <xdr:spPr bwMode="auto">
        <a:xfrm>
          <a:off x="6391275" y="6343650"/>
          <a:ext cx="76200" cy="76200"/>
        </a:xfrm>
        <a:prstGeom prst="rect">
          <a:avLst/>
        </a:prstGeom>
        <a:solidFill>
          <a:srgbClr xmlns:mc="http://schemas.openxmlformats.org/markup-compatibility/2006" xmlns:a14="http://schemas.microsoft.com/office/drawing/2010/main" val="464646" mc:Ignorable="a14" a14:legacySpreadsheetColorIndex="21"/>
        </a:solidFill>
        <a:ln w="9525">
          <a:solidFill>
            <a:srgbClr xmlns:mc="http://schemas.openxmlformats.org/markup-compatibility/2006" xmlns:a14="http://schemas.microsoft.com/office/drawing/2010/main" val="464646" mc:Ignorable="a14" a14:legacySpreadsheetColorIndex="21"/>
          </a:solidFill>
          <a:miter lim="800000"/>
          <a:headEnd/>
          <a:tailEnd/>
        </a:ln>
      </xdr:spPr>
    </xdr:sp>
    <xdr:clientData/>
  </xdr:twoCellAnchor>
  <xdr:twoCellAnchor editAs="oneCell">
    <xdr:from>
      <xdr:col>2</xdr:col>
      <xdr:colOff>0</xdr:colOff>
      <xdr:row>2</xdr:row>
      <xdr:rowOff>0</xdr:rowOff>
    </xdr:from>
    <xdr:to>
      <xdr:col>18</xdr:col>
      <xdr:colOff>0</xdr:colOff>
      <xdr:row>2</xdr:row>
      <xdr:rowOff>1123950</xdr:rowOff>
    </xdr:to>
    <xdr:pic>
      <xdr:nvPicPr>
        <xdr:cNvPr id="34639" name="Picture 1">
          <a:extLst>
            <a:ext uri="{FF2B5EF4-FFF2-40B4-BE49-F238E27FC236}">
              <a16:creationId xmlns:a16="http://schemas.microsoft.com/office/drawing/2014/main" id="{49D6B11B-DCBC-11F1-ED6C-027CD59937C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61975" y="495300"/>
          <a:ext cx="6477000" cy="1123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171450</xdr:colOff>
      <xdr:row>20</xdr:row>
      <xdr:rowOff>180975</xdr:rowOff>
    </xdr:from>
    <xdr:to>
      <xdr:col>4</xdr:col>
      <xdr:colOff>295275</xdr:colOff>
      <xdr:row>21</xdr:row>
      <xdr:rowOff>171450</xdr:rowOff>
    </xdr:to>
    <xdr:pic>
      <xdr:nvPicPr>
        <xdr:cNvPr id="34640" name="Picture 5">
          <a:extLst>
            <a:ext uri="{FF2B5EF4-FFF2-40B4-BE49-F238E27FC236}">
              <a16:creationId xmlns:a16="http://schemas.microsoft.com/office/drawing/2014/main" id="{A5504CAB-90F1-986A-4C7C-2DC907B1B1A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33425" y="6010275"/>
          <a:ext cx="885825"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2</xdr:row>
      <xdr:rowOff>0</xdr:rowOff>
    </xdr:from>
    <xdr:to>
      <xdr:col>13</xdr:col>
      <xdr:colOff>0</xdr:colOff>
      <xdr:row>2</xdr:row>
      <xdr:rowOff>0</xdr:rowOff>
    </xdr:to>
    <xdr:sp macro="" textlink="">
      <xdr:nvSpPr>
        <xdr:cNvPr id="2" name="Text Box 1">
          <a:extLst>
            <a:ext uri="{FF2B5EF4-FFF2-40B4-BE49-F238E27FC236}">
              <a16:creationId xmlns:a16="http://schemas.microsoft.com/office/drawing/2014/main" id="{9687954F-B1CC-7710-23E7-DF5FDDAAC1B8}"/>
            </a:ext>
          </a:extLst>
        </xdr:cNvPr>
        <xdr:cNvSpPr txBox="1">
          <a:spLocks noChangeArrowheads="1"/>
        </xdr:cNvSpPr>
      </xdr:nvSpPr>
      <xdr:spPr bwMode="auto">
        <a:xfrm>
          <a:off x="7258050" y="581025"/>
          <a:ext cx="1524000" cy="0"/>
        </a:xfrm>
        <a:prstGeom prst="rect">
          <a:avLst/>
        </a:prstGeom>
        <a:solidFill>
          <a:srgbClr val="EAEAEA"/>
        </a:solidFill>
        <a:ln w="9525">
          <a:noFill/>
          <a:miter lim="800000"/>
          <a:headEnd/>
          <a:tailEnd/>
        </a:ln>
      </xdr:spPr>
      <xdr:txBody>
        <a:bodyPr vertOverflow="clip" wrap="square" lIns="72000" tIns="46800" rIns="72000" bIns="46800" anchor="t" upright="1"/>
        <a:lstStyle/>
        <a:p>
          <a:pPr algn="l" rtl="0">
            <a:defRPr sz="1000"/>
          </a:pPr>
          <a:r>
            <a:rPr lang="en-GB" sz="800" b="0" i="0" u="none" strike="noStrike" baseline="0">
              <a:solidFill>
                <a:srgbClr val="969696"/>
              </a:solidFill>
              <a:latin typeface="Tahoma"/>
              <a:cs typeface="Tahoma"/>
            </a:rPr>
            <a:t>Pulse </a:t>
          </a:r>
          <a:r>
            <a:rPr lang="en-GB" sz="900" b="0" i="0" u="none" strike="noStrike" baseline="0">
              <a:solidFill>
                <a:srgbClr val="91918C"/>
              </a:solidFill>
              <a:latin typeface="Wingdings 3"/>
              <a:cs typeface="Tahoma"/>
            </a:rPr>
            <a:t>Æ</a:t>
          </a:r>
          <a:r>
            <a:rPr lang="en-GB" sz="800" b="0" i="0" u="none" strike="noStrike" baseline="0">
              <a:solidFill>
                <a:srgbClr val="969696"/>
              </a:solidFill>
              <a:latin typeface="Tahoma"/>
              <a:cs typeface="Tahoma"/>
            </a:rPr>
            <a:t> para comparar dos sistemas.</a:t>
          </a:r>
        </a:p>
      </xdr:txBody>
    </xdr:sp>
    <xdr:clientData/>
  </xdr:twoCellAnchor>
  <xdr:twoCellAnchor>
    <xdr:from>
      <xdr:col>1</xdr:col>
      <xdr:colOff>0</xdr:colOff>
      <xdr:row>16</xdr:row>
      <xdr:rowOff>0</xdr:rowOff>
    </xdr:from>
    <xdr:to>
      <xdr:col>8</xdr:col>
      <xdr:colOff>0</xdr:colOff>
      <xdr:row>16</xdr:row>
      <xdr:rowOff>0</xdr:rowOff>
    </xdr:to>
    <xdr:sp macro="" textlink="">
      <xdr:nvSpPr>
        <xdr:cNvPr id="30451" name="Rectangle 2">
          <a:extLst>
            <a:ext uri="{FF2B5EF4-FFF2-40B4-BE49-F238E27FC236}">
              <a16:creationId xmlns:a16="http://schemas.microsoft.com/office/drawing/2014/main" id="{2F636B74-921D-65AF-8F54-20578DBCB57E}"/>
            </a:ext>
          </a:extLst>
        </xdr:cNvPr>
        <xdr:cNvSpPr>
          <a:spLocks noChangeArrowheads="1"/>
        </xdr:cNvSpPr>
      </xdr:nvSpPr>
      <xdr:spPr bwMode="auto">
        <a:xfrm>
          <a:off x="381000" y="1181100"/>
          <a:ext cx="7439025" cy="0"/>
        </a:xfrm>
        <a:prstGeom prst="rect">
          <a:avLst/>
        </a:prstGeom>
        <a:gradFill rotWithShape="0">
          <a:gsLst>
            <a:gs pos="0">
              <a:srgbClr val="FFFFFF"/>
            </a:gs>
            <a:gs pos="100000">
              <a:srgbClr val="5F5F5A"/>
            </a:gs>
          </a:gsLst>
          <a:lin ang="5400000" scaled="1"/>
        </a:gra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241935</xdr:colOff>
      <xdr:row>16</xdr:row>
      <xdr:rowOff>0</xdr:rowOff>
    </xdr:from>
    <xdr:to>
      <xdr:col>5</xdr:col>
      <xdr:colOff>234321</xdr:colOff>
      <xdr:row>16</xdr:row>
      <xdr:rowOff>0</xdr:rowOff>
    </xdr:to>
    <xdr:sp macro="" textlink="">
      <xdr:nvSpPr>
        <xdr:cNvPr id="4" name="Text Box 3">
          <a:extLst>
            <a:ext uri="{FF2B5EF4-FFF2-40B4-BE49-F238E27FC236}">
              <a16:creationId xmlns:a16="http://schemas.microsoft.com/office/drawing/2014/main" id="{F90268D0-E0FA-8226-BE0E-9A1C41DBF334}"/>
            </a:ext>
          </a:extLst>
        </xdr:cNvPr>
        <xdr:cNvSpPr txBox="1">
          <a:spLocks noChangeArrowheads="1"/>
        </xdr:cNvSpPr>
      </xdr:nvSpPr>
      <xdr:spPr bwMode="auto">
        <a:xfrm>
          <a:off x="3048000" y="3381375"/>
          <a:ext cx="1581150" cy="0"/>
        </a:xfrm>
        <a:prstGeom prst="rect">
          <a:avLst/>
        </a:prstGeom>
        <a:solidFill>
          <a:srgbClr val="969696"/>
        </a:solidFill>
        <a:ln w="9525">
          <a:noFill/>
          <a:miter lim="800000"/>
          <a:headEnd/>
          <a:tailEnd/>
        </a:ln>
        <a:effectLst/>
      </xdr:spPr>
      <xdr:txBody>
        <a:bodyPr vertOverflow="clip" wrap="square" lIns="72000" tIns="46800" rIns="72000" bIns="46800" anchor="ctr" upright="1"/>
        <a:lstStyle/>
        <a:p>
          <a:pPr algn="ctr" rtl="0">
            <a:defRPr sz="1000"/>
          </a:pPr>
          <a:r>
            <a:rPr lang="ca-ES" sz="800" b="0" i="0" u="none" strike="noStrike" baseline="0">
              <a:solidFill>
                <a:srgbClr val="FFFFFF"/>
              </a:solidFill>
              <a:latin typeface="Tahoma"/>
              <a:ea typeface="Tahoma"/>
              <a:cs typeface="Tahoma"/>
            </a:rPr>
            <a:t>Introduzca los tipos vigentes una vez sean publicados. Mientras tanto, utilizamos el último tipo publicado. </a:t>
          </a:r>
        </a:p>
      </xdr:txBody>
    </xdr:sp>
    <xdr:clientData/>
  </xdr:twoCellAnchor>
  <xdr:twoCellAnchor>
    <xdr:from>
      <xdr:col>9</xdr:col>
      <xdr:colOff>0</xdr:colOff>
      <xdr:row>3</xdr:row>
      <xdr:rowOff>0</xdr:rowOff>
    </xdr:from>
    <xdr:to>
      <xdr:col>13</xdr:col>
      <xdr:colOff>0</xdr:colOff>
      <xdr:row>3</xdr:row>
      <xdr:rowOff>0</xdr:rowOff>
    </xdr:to>
    <xdr:sp macro="" textlink="">
      <xdr:nvSpPr>
        <xdr:cNvPr id="5" name="Text Box 6">
          <a:extLst>
            <a:ext uri="{FF2B5EF4-FFF2-40B4-BE49-F238E27FC236}">
              <a16:creationId xmlns:a16="http://schemas.microsoft.com/office/drawing/2014/main" id="{1505FFCC-0333-4E27-7640-7E4933C51244}"/>
            </a:ext>
          </a:extLst>
        </xdr:cNvPr>
        <xdr:cNvSpPr txBox="1">
          <a:spLocks noChangeArrowheads="1"/>
        </xdr:cNvSpPr>
      </xdr:nvSpPr>
      <xdr:spPr bwMode="auto">
        <a:xfrm>
          <a:off x="7258050" y="781050"/>
          <a:ext cx="1524000" cy="0"/>
        </a:xfrm>
        <a:prstGeom prst="rect">
          <a:avLst/>
        </a:prstGeom>
        <a:solidFill>
          <a:srgbClr val="EAEAEA"/>
        </a:solidFill>
        <a:ln w="9525">
          <a:noFill/>
          <a:miter lim="800000"/>
          <a:headEnd/>
          <a:tailEnd/>
        </a:ln>
      </xdr:spPr>
      <xdr:txBody>
        <a:bodyPr vertOverflow="clip" wrap="square" lIns="72000" tIns="46800" rIns="72000" bIns="46800" anchor="t" upright="1"/>
        <a:lstStyle/>
        <a:p>
          <a:pPr algn="l" rtl="0">
            <a:defRPr sz="1000"/>
          </a:pPr>
          <a:r>
            <a:rPr lang="en-GB" sz="800" b="0" i="0" u="none" strike="noStrike" baseline="0">
              <a:solidFill>
                <a:srgbClr val="969696"/>
              </a:solidFill>
              <a:latin typeface="Tahoma"/>
              <a:cs typeface="Tahoma"/>
            </a:rPr>
            <a:t>Pulse </a:t>
          </a:r>
          <a:r>
            <a:rPr lang="en-GB" sz="900" b="0" i="0" u="none" strike="noStrike" baseline="0">
              <a:solidFill>
                <a:srgbClr val="91918C"/>
              </a:solidFill>
              <a:latin typeface="Wingdings 3"/>
              <a:cs typeface="Tahoma"/>
            </a:rPr>
            <a:t>Æ</a:t>
          </a:r>
          <a:r>
            <a:rPr lang="en-GB" sz="800" b="0" i="0" u="none" strike="noStrike" baseline="0">
              <a:solidFill>
                <a:srgbClr val="969696"/>
              </a:solidFill>
              <a:latin typeface="Tahoma"/>
              <a:cs typeface="Tahoma"/>
            </a:rPr>
            <a:t> para comparar dos sistemas.</a:t>
          </a:r>
        </a:p>
      </xdr:txBody>
    </xdr:sp>
    <xdr:clientData/>
  </xdr:twoCellAnchor>
  <xdr:twoCellAnchor>
    <xdr:from>
      <xdr:col>9</xdr:col>
      <xdr:colOff>0</xdr:colOff>
      <xdr:row>3</xdr:row>
      <xdr:rowOff>0</xdr:rowOff>
    </xdr:from>
    <xdr:to>
      <xdr:col>13</xdr:col>
      <xdr:colOff>0</xdr:colOff>
      <xdr:row>3</xdr:row>
      <xdr:rowOff>0</xdr:rowOff>
    </xdr:to>
    <xdr:sp macro="" textlink="">
      <xdr:nvSpPr>
        <xdr:cNvPr id="6" name="Text Box 7">
          <a:extLst>
            <a:ext uri="{FF2B5EF4-FFF2-40B4-BE49-F238E27FC236}">
              <a16:creationId xmlns:a16="http://schemas.microsoft.com/office/drawing/2014/main" id="{1C464467-252D-F794-E7B4-DAD90E25FEE3}"/>
            </a:ext>
          </a:extLst>
        </xdr:cNvPr>
        <xdr:cNvSpPr txBox="1">
          <a:spLocks noChangeArrowheads="1"/>
        </xdr:cNvSpPr>
      </xdr:nvSpPr>
      <xdr:spPr bwMode="auto">
        <a:xfrm>
          <a:off x="7258050" y="781050"/>
          <a:ext cx="1524000" cy="0"/>
        </a:xfrm>
        <a:prstGeom prst="rect">
          <a:avLst/>
        </a:prstGeom>
        <a:solidFill>
          <a:srgbClr val="EAEAEA"/>
        </a:solidFill>
        <a:ln w="9525">
          <a:noFill/>
          <a:miter lim="800000"/>
          <a:headEnd/>
          <a:tailEnd/>
        </a:ln>
      </xdr:spPr>
      <xdr:txBody>
        <a:bodyPr vertOverflow="clip" wrap="square" lIns="72000" tIns="46800" rIns="72000" bIns="46800" anchor="t" upright="1"/>
        <a:lstStyle/>
        <a:p>
          <a:pPr algn="l" rtl="0">
            <a:defRPr sz="1000"/>
          </a:pPr>
          <a:r>
            <a:rPr lang="en-GB" sz="800" b="0" i="0" u="none" strike="noStrike" baseline="0">
              <a:solidFill>
                <a:srgbClr val="969696"/>
              </a:solidFill>
              <a:latin typeface="Tahoma"/>
              <a:cs typeface="Tahoma"/>
            </a:rPr>
            <a:t>Pulse </a:t>
          </a:r>
          <a:r>
            <a:rPr lang="en-GB" sz="900" b="0" i="0" u="none" strike="noStrike" baseline="0">
              <a:solidFill>
                <a:srgbClr val="91918C"/>
              </a:solidFill>
              <a:latin typeface="Wingdings 3"/>
              <a:cs typeface="Tahoma"/>
            </a:rPr>
            <a:t>Æ</a:t>
          </a:r>
          <a:r>
            <a:rPr lang="en-GB" sz="800" b="0" i="0" u="none" strike="noStrike" baseline="0">
              <a:solidFill>
                <a:srgbClr val="969696"/>
              </a:solidFill>
              <a:latin typeface="Tahoma"/>
              <a:cs typeface="Tahoma"/>
            </a:rPr>
            <a:t> para comparar dos sistemas.</a:t>
          </a:r>
        </a:p>
      </xdr:txBody>
    </xdr:sp>
    <xdr:clientData/>
  </xdr:twoCellAnchor>
  <xdr:oneCellAnchor>
    <xdr:from>
      <xdr:col>1</xdr:col>
      <xdr:colOff>28575</xdr:colOff>
      <xdr:row>1</xdr:row>
      <xdr:rowOff>79796</xdr:rowOff>
    </xdr:from>
    <xdr:ext cx="155364" cy="221407"/>
    <xdr:sp macro="" textlink="">
      <xdr:nvSpPr>
        <xdr:cNvPr id="8" name="Text Box 14">
          <a:extLst>
            <a:ext uri="{FF2B5EF4-FFF2-40B4-BE49-F238E27FC236}">
              <a16:creationId xmlns:a16="http://schemas.microsoft.com/office/drawing/2014/main" id="{9080716F-643F-7478-AAFC-637447C076EB}"/>
            </a:ext>
          </a:extLst>
        </xdr:cNvPr>
        <xdr:cNvSpPr txBox="1">
          <a:spLocks noChangeArrowheads="1"/>
        </xdr:cNvSpPr>
      </xdr:nvSpPr>
      <xdr:spPr bwMode="auto">
        <a:xfrm>
          <a:off x="409575" y="280879"/>
          <a:ext cx="155364" cy="221407"/>
        </a:xfrm>
        <a:prstGeom prst="rect">
          <a:avLst/>
        </a:prstGeom>
        <a:solidFill>
          <a:srgbClr val="EB0505"/>
        </a:solidFill>
        <a:ln w="9525">
          <a:noFill/>
          <a:miter lim="800000"/>
          <a:headEnd/>
          <a:tailEnd/>
        </a:ln>
        <a:effectLst>
          <a:prstShdw prst="shdw17" dist="17961" dir="2700000">
            <a:srgbClr val="EB0505">
              <a:gamma/>
              <a:shade val="60000"/>
              <a:invGamma/>
            </a:srgbClr>
          </a:prstShdw>
        </a:effectLst>
      </xdr:spPr>
      <xdr:txBody>
        <a:bodyPr wrap="none" lIns="36576" tIns="22860" rIns="36576" bIns="22860" anchor="ctr" upright="1">
          <a:spAutoFit/>
        </a:bodyPr>
        <a:lstStyle/>
        <a:p>
          <a:pPr algn="ctr" rtl="0">
            <a:defRPr sz="1000"/>
          </a:pPr>
          <a:r>
            <a:rPr lang="nl-BE" sz="1200" b="0" i="0" u="none" strike="noStrike" baseline="0">
              <a:solidFill>
                <a:srgbClr val="FFFFFF"/>
              </a:solidFill>
              <a:latin typeface="Wingdings 3"/>
            </a:rPr>
            <a:t>}</a:t>
          </a:r>
        </a:p>
      </xdr:txBody>
    </xdr:sp>
    <xdr:clientData/>
  </xdr:oneCellAnchor>
  <xdr:twoCellAnchor editAs="oneCell">
    <xdr:from>
      <xdr:col>6</xdr:col>
      <xdr:colOff>544830</xdr:colOff>
      <xdr:row>14</xdr:row>
      <xdr:rowOff>180975</xdr:rowOff>
    </xdr:from>
    <xdr:to>
      <xdr:col>7</xdr:col>
      <xdr:colOff>1124211</xdr:colOff>
      <xdr:row>15</xdr:row>
      <xdr:rowOff>188764</xdr:rowOff>
    </xdr:to>
    <xdr:sp macro="" textlink="">
      <xdr:nvSpPr>
        <xdr:cNvPr id="9" name="Text Box 17">
          <a:extLst>
            <a:ext uri="{FF2B5EF4-FFF2-40B4-BE49-F238E27FC236}">
              <a16:creationId xmlns:a16="http://schemas.microsoft.com/office/drawing/2014/main" id="{AA406968-43A7-691F-DB57-FDC234F525F9}"/>
            </a:ext>
          </a:extLst>
        </xdr:cNvPr>
        <xdr:cNvSpPr txBox="1">
          <a:spLocks noChangeArrowheads="1"/>
        </xdr:cNvSpPr>
      </xdr:nvSpPr>
      <xdr:spPr bwMode="auto">
        <a:xfrm>
          <a:off x="5610225" y="3162300"/>
          <a:ext cx="1304925" cy="200025"/>
        </a:xfrm>
        <a:prstGeom prst="rect">
          <a:avLst/>
        </a:prstGeom>
        <a:solidFill>
          <a:srgbClr val="EB0505"/>
        </a:solidFill>
        <a:ln w="9525">
          <a:noFill/>
          <a:miter lim="800000"/>
          <a:headEnd/>
          <a:tailEnd/>
        </a:ln>
        <a:effectLst>
          <a:prstShdw prst="shdw17" dist="17961" dir="2700000">
            <a:srgbClr val="EB0505">
              <a:gamma/>
              <a:shade val="60000"/>
              <a:invGamma/>
            </a:srgbClr>
          </a:prstShdw>
        </a:effectLst>
      </xdr:spPr>
      <xdr:txBody>
        <a:bodyPr vertOverflow="clip" wrap="square" lIns="36576" tIns="18288" rIns="36576" bIns="18288" anchor="ctr" upright="1"/>
        <a:lstStyle/>
        <a:p>
          <a:pPr algn="ctr" rtl="0">
            <a:defRPr sz="1000"/>
          </a:pPr>
          <a:r>
            <a:rPr lang="ca-ES" sz="800" b="0" i="0" u="none" strike="noStrike" baseline="0">
              <a:solidFill>
                <a:srgbClr val="FFFFFF"/>
              </a:solidFill>
              <a:latin typeface="Wingdings 3"/>
            </a:rPr>
            <a:t>È</a:t>
          </a:r>
          <a:r>
            <a:rPr lang="ca-ES" sz="700" b="0" i="0" u="none" strike="noStrike" baseline="0">
              <a:solidFill>
                <a:srgbClr val="FFFFFF"/>
              </a:solidFill>
              <a:latin typeface="Small Fonts"/>
            </a:rPr>
            <a:t> Rellene las celdas rojas</a:t>
          </a:r>
          <a:r>
            <a:rPr lang="ca-ES" sz="800" b="0" i="0" u="none" strike="noStrike" baseline="0">
              <a:solidFill>
                <a:srgbClr val="FFFFFF"/>
              </a:solidFill>
              <a:latin typeface="Tahoma"/>
              <a:ea typeface="Tahoma"/>
              <a:cs typeface="Tahoma"/>
            </a:rPr>
            <a:t> </a:t>
          </a:r>
          <a:r>
            <a:rPr lang="ca-ES" sz="800" b="0" i="0" u="none" strike="noStrike" baseline="0">
              <a:solidFill>
                <a:srgbClr val="FFFFFF"/>
              </a:solidFill>
              <a:latin typeface="Wingdings 3"/>
              <a:ea typeface="Tahoma"/>
              <a:cs typeface="Tahoma"/>
            </a:rPr>
            <a:t>È</a:t>
          </a:r>
          <a:endParaRPr lang="ca-ES" sz="800" b="0" i="0" u="none" strike="noStrike" baseline="0">
            <a:solidFill>
              <a:srgbClr val="FFFFFF"/>
            </a:solidFill>
            <a:latin typeface="Wingdings 3"/>
          </a:endParaRPr>
        </a:p>
      </xdr:txBody>
    </xdr:sp>
    <xdr:clientData fPrintsWithSheet="0"/>
  </xdr:twoCellAnchor>
  <mc:AlternateContent xmlns:mc="http://schemas.openxmlformats.org/markup-compatibility/2006">
    <mc:Choice xmlns:a14="http://schemas.microsoft.com/office/drawing/2010/main" Requires="a14">
      <xdr:twoCellAnchor editAs="oneCell">
        <xdr:from>
          <xdr:col>6</xdr:col>
          <xdr:colOff>0</xdr:colOff>
          <xdr:row>21</xdr:row>
          <xdr:rowOff>0</xdr:rowOff>
        </xdr:from>
        <xdr:to>
          <xdr:col>7</xdr:col>
          <xdr:colOff>1076325</xdr:colOff>
          <xdr:row>22</xdr:row>
          <xdr:rowOff>0</xdr:rowOff>
        </xdr:to>
        <xdr:sp macro="" textlink="">
          <xdr:nvSpPr>
            <xdr:cNvPr id="29697" name="Drop Down 1" hidden="1">
              <a:extLst>
                <a:ext uri="{63B3BB69-23CF-44E3-9099-C40C66FF867C}">
                  <a14:compatExt spid="_x0000_s29697"/>
                </a:ext>
                <a:ext uri="{FF2B5EF4-FFF2-40B4-BE49-F238E27FC236}">
                  <a16:creationId xmlns:a16="http://schemas.microsoft.com/office/drawing/2014/main" id="{00000000-0008-0000-0100-000001740000}"/>
                </a:ext>
              </a:extLst>
            </xdr:cNvPr>
            <xdr:cNvSpPr/>
          </xdr:nvSpPr>
          <xdr:spPr bwMode="auto">
            <a:xfrm>
              <a:off x="0" y="0"/>
              <a:ext cx="0" cy="0"/>
            </a:xfrm>
            <a:prstGeom prst="rect">
              <a:avLst/>
            </a:prstGeom>
            <a:noFill/>
            <a:ln>
              <a:noFill/>
            </a:ln>
            <a:effectLst/>
            <a:extLst>
              <a:ext uri="{91240B29-F687-4F45-9708-019B960494DF}">
                <a14:hiddenLine w="9525">
                  <a:noFill/>
                  <a:miter lim="800000"/>
                  <a:headEnd/>
                  <a:tailEnd/>
                </a14:hiddenLine>
              </a:ext>
              <a:ext uri="{AF507438-7753-43E0-B8FC-AC1667EBCBE1}">
                <a14:hiddenEffects>
                  <a:effectLst>
                    <a:outerShdw dist="28398" dir="3806097" algn="ctr" rotWithShape="0">
                      <a:srgbClr val="E6E6E6"/>
                    </a:outerShdw>
                  </a:effectLst>
                </a14:hiddenEffects>
              </a:ext>
            </a:extLst>
          </xdr:spPr>
        </xdr:sp>
        <xdr:clientData/>
      </xdr:twoCellAnchor>
    </mc:Choice>
    <mc:Fallback/>
  </mc:AlternateContent>
  <xdr:twoCellAnchor editAs="oneCell">
    <xdr:from>
      <xdr:col>9</xdr:col>
      <xdr:colOff>0</xdr:colOff>
      <xdr:row>2</xdr:row>
      <xdr:rowOff>74295</xdr:rowOff>
    </xdr:from>
    <xdr:to>
      <xdr:col>13</xdr:col>
      <xdr:colOff>0</xdr:colOff>
      <xdr:row>3</xdr:row>
      <xdr:rowOff>0</xdr:rowOff>
    </xdr:to>
    <xdr:sp macro="" textlink="">
      <xdr:nvSpPr>
        <xdr:cNvPr id="11" name="Text Box 32">
          <a:extLst>
            <a:ext uri="{FF2B5EF4-FFF2-40B4-BE49-F238E27FC236}">
              <a16:creationId xmlns:a16="http://schemas.microsoft.com/office/drawing/2014/main" id="{3C2C8798-3B35-7060-F581-09E376BB15B1}"/>
            </a:ext>
          </a:extLst>
        </xdr:cNvPr>
        <xdr:cNvSpPr txBox="1">
          <a:spLocks noChangeArrowheads="1"/>
        </xdr:cNvSpPr>
      </xdr:nvSpPr>
      <xdr:spPr bwMode="auto">
        <a:xfrm>
          <a:off x="7258050" y="647700"/>
          <a:ext cx="1524000" cy="133350"/>
        </a:xfrm>
        <a:prstGeom prst="rect">
          <a:avLst/>
        </a:prstGeom>
        <a:solidFill>
          <a:srgbClr xmlns:mc="http://schemas.openxmlformats.org/markup-compatibility/2006" xmlns:a14="http://schemas.microsoft.com/office/drawing/2010/main" val="9B9B95" mc:Ignorable="a14" a14:legacySpreadsheetColorIndex="12"/>
        </a:solidFill>
        <a:ln>
          <a:noFill/>
        </a:ln>
        <a:effectLst>
          <a:prstShdw prst="shdw17" dist="17961" dir="2700000">
            <a:srgbClr xmlns:mc="http://schemas.openxmlformats.org/markup-compatibility/2006" xmlns:a14="http://schemas.microsoft.com/office/drawing/2010/main" val="5D5D59" mc:Ignorable="a14" a14:legacySpreadsheetColorIndex="12">
              <a:gamma/>
              <a:shade val="60000"/>
              <a:invGamma/>
            </a:srgbClr>
          </a:prstShdw>
        </a:effectLst>
      </xdr:spPr>
      <xdr:txBody>
        <a:bodyPr vertOverflow="clip" wrap="square" lIns="27432" tIns="18288" rIns="27432" bIns="18288" anchor="ctr" upright="1"/>
        <a:lstStyle/>
        <a:p>
          <a:pPr algn="ctr" rtl="0">
            <a:defRPr sz="1000"/>
          </a:pPr>
          <a:r>
            <a:rPr lang="es-ES" sz="700" b="0" i="0" u="none" strike="noStrike" baseline="0">
              <a:solidFill>
                <a:srgbClr val="FFFFFF"/>
              </a:solidFill>
              <a:latin typeface="Small Fonts"/>
            </a:rPr>
            <a:t>[ n a v e g a d o r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ervicio.clientes@indicator.es" TargetMode="External"/><Relationship Id="rId1" Type="http://schemas.openxmlformats.org/officeDocument/2006/relationships/hyperlink" Target="mailto:servicio.clientes@indicator.es"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E46"/>
  <sheetViews>
    <sheetView showGridLines="0" showRowColHeaders="0" tabSelected="1" workbookViewId="0"/>
  </sheetViews>
  <sheetFormatPr baseColWidth="10" defaultColWidth="5.7109375" defaultRowHeight="20.100000000000001" customHeight="1" x14ac:dyDescent="0.15"/>
  <cols>
    <col min="1" max="1" width="5.7109375" style="56" customWidth="1"/>
    <col min="2" max="2" width="2.7109375" style="56" customWidth="1"/>
    <col min="3" max="3" width="4.28515625" style="56" customWidth="1"/>
    <col min="4" max="4" width="7.140625" style="56" customWidth="1"/>
    <col min="5" max="16" width="5.7109375" style="56" customWidth="1"/>
    <col min="17" max="17" width="8.85546875" style="56" customWidth="1"/>
    <col min="18" max="18" width="8.28515625" style="56" customWidth="1"/>
    <col min="19" max="19" width="2.7109375" style="56" customWidth="1"/>
    <col min="20" max="23" width="5.7109375" style="56" customWidth="1"/>
    <col min="24" max="24" width="7.42578125" style="56" customWidth="1"/>
    <col min="25" max="27" width="5.7109375" style="56" customWidth="1"/>
    <col min="28" max="28" width="8.42578125" style="56" customWidth="1"/>
    <col min="29" max="16384" width="5.7109375" style="56"/>
  </cols>
  <sheetData>
    <row r="1" spans="1:57" ht="20.100000000000001" customHeight="1" x14ac:dyDescent="0.15">
      <c r="A1" s="55"/>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row>
    <row r="2" spans="1:57" ht="20.100000000000001" customHeight="1" x14ac:dyDescent="0.15">
      <c r="A2" s="55"/>
      <c r="B2" s="57"/>
      <c r="C2" s="57"/>
      <c r="D2" s="57"/>
      <c r="E2" s="57"/>
      <c r="F2" s="57"/>
      <c r="G2" s="57"/>
      <c r="H2" s="57"/>
      <c r="I2" s="57"/>
      <c r="J2" s="57"/>
      <c r="K2" s="57"/>
      <c r="L2" s="57"/>
      <c r="M2" s="57"/>
      <c r="N2" s="57"/>
      <c r="O2" s="57"/>
      <c r="P2" s="57"/>
      <c r="Q2" s="57"/>
      <c r="R2" s="57"/>
      <c r="S2" s="57"/>
      <c r="T2" s="55"/>
      <c r="U2" s="55"/>
      <c r="V2" s="55"/>
      <c r="W2" s="55"/>
      <c r="X2" s="55"/>
      <c r="Y2" s="55"/>
      <c r="Z2" s="55"/>
      <c r="AA2" s="55"/>
      <c r="AB2" s="55"/>
      <c r="AC2" s="55"/>
      <c r="AD2" s="55"/>
      <c r="AE2" s="55"/>
      <c r="AF2" s="55"/>
      <c r="AG2" s="55"/>
      <c r="AH2" s="55"/>
      <c r="AI2" s="55"/>
      <c r="AJ2" s="55"/>
      <c r="AK2" s="55"/>
      <c r="AL2" s="55"/>
      <c r="AM2" s="55"/>
      <c r="AN2" s="55"/>
      <c r="AO2" s="55"/>
      <c r="AP2" s="55"/>
      <c r="AQ2" s="55"/>
      <c r="AR2" s="55"/>
      <c r="AS2" s="55"/>
      <c r="AT2" s="55"/>
      <c r="AU2" s="55"/>
      <c r="AV2" s="55"/>
      <c r="AW2" s="55"/>
      <c r="AX2" s="55"/>
      <c r="AY2" s="55"/>
      <c r="AZ2" s="55"/>
      <c r="BA2" s="55"/>
      <c r="BB2" s="55"/>
      <c r="BC2" s="55"/>
      <c r="BD2" s="55"/>
      <c r="BE2" s="55"/>
    </row>
    <row r="3" spans="1:57" ht="108" customHeight="1" x14ac:dyDescent="0.15">
      <c r="A3" s="55"/>
      <c r="B3" s="57"/>
      <c r="C3" s="57"/>
      <c r="D3" s="57"/>
      <c r="E3" s="57"/>
      <c r="F3" s="57"/>
      <c r="G3" s="57"/>
      <c r="H3" s="57"/>
      <c r="I3" s="57"/>
      <c r="J3" s="57"/>
      <c r="K3" s="57"/>
      <c r="L3" s="57"/>
      <c r="M3" s="57"/>
      <c r="N3" s="57"/>
      <c r="O3" s="57"/>
      <c r="P3" s="57"/>
      <c r="Q3" s="57"/>
      <c r="R3" s="57"/>
      <c r="S3" s="57"/>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5"/>
      <c r="AV3" s="55"/>
      <c r="AW3" s="55"/>
      <c r="AX3" s="55"/>
      <c r="AY3" s="55"/>
      <c r="AZ3" s="55"/>
      <c r="BA3" s="55"/>
      <c r="BB3" s="55"/>
      <c r="BC3" s="55"/>
      <c r="BD3" s="55"/>
      <c r="BE3" s="55"/>
    </row>
    <row r="4" spans="1:57" ht="19.5" hidden="1" customHeight="1" x14ac:dyDescent="0.15">
      <c r="A4" s="55"/>
      <c r="B4" s="57"/>
      <c r="C4" s="57"/>
      <c r="D4" s="57"/>
      <c r="E4" s="57"/>
      <c r="F4" s="57"/>
      <c r="G4" s="57"/>
      <c r="H4" s="57"/>
      <c r="I4" s="57"/>
      <c r="J4" s="57"/>
      <c r="K4" s="57"/>
      <c r="L4" s="57"/>
      <c r="M4" s="57"/>
      <c r="N4" s="57"/>
      <c r="O4" s="57"/>
      <c r="P4" s="57"/>
      <c r="Q4" s="57"/>
      <c r="R4" s="57"/>
      <c r="S4" s="57"/>
      <c r="T4" s="55"/>
      <c r="U4" s="55"/>
      <c r="V4" s="55"/>
      <c r="W4" s="55"/>
      <c r="X4" s="55"/>
      <c r="Y4" s="55"/>
      <c r="Z4" s="55"/>
      <c r="AA4" s="55"/>
      <c r="AB4" s="55"/>
      <c r="AC4" s="55"/>
      <c r="AD4" s="55"/>
      <c r="AE4" s="55"/>
      <c r="AF4" s="55"/>
      <c r="AG4" s="55"/>
      <c r="AH4" s="55"/>
      <c r="AI4" s="55"/>
      <c r="AJ4" s="55"/>
      <c r="AK4" s="55"/>
      <c r="AL4" s="55"/>
      <c r="AM4" s="55"/>
      <c r="AN4" s="55"/>
      <c r="AO4" s="55"/>
      <c r="AP4" s="55"/>
      <c r="AQ4" s="55"/>
      <c r="AR4" s="55"/>
      <c r="AS4" s="55"/>
      <c r="AT4" s="55"/>
      <c r="AU4" s="55"/>
      <c r="AV4" s="55"/>
      <c r="AW4" s="55"/>
      <c r="AX4" s="55"/>
      <c r="AY4" s="55"/>
      <c r="AZ4" s="55"/>
      <c r="BA4" s="55"/>
      <c r="BB4" s="55"/>
      <c r="BC4" s="55"/>
      <c r="BD4" s="55"/>
      <c r="BE4" s="55"/>
    </row>
    <row r="5" spans="1:57" ht="20.100000000000001" customHeight="1" x14ac:dyDescent="0.15">
      <c r="A5" s="55"/>
      <c r="B5" s="57"/>
      <c r="C5" s="57"/>
      <c r="D5" s="57"/>
      <c r="E5" s="57"/>
      <c r="F5" s="57"/>
      <c r="G5" s="57"/>
      <c r="H5" s="57"/>
      <c r="I5" s="57"/>
      <c r="J5" s="57"/>
      <c r="K5" s="57"/>
      <c r="L5" s="57"/>
      <c r="M5" s="57"/>
      <c r="N5" s="57"/>
      <c r="O5" s="57"/>
      <c r="P5" s="57"/>
      <c r="Q5" s="57"/>
      <c r="R5" s="57"/>
      <c r="S5" s="57"/>
      <c r="T5" s="55"/>
      <c r="U5" s="55"/>
      <c r="V5" s="55"/>
      <c r="W5" s="55"/>
      <c r="X5" s="55"/>
      <c r="Y5" s="55"/>
      <c r="Z5" s="55"/>
      <c r="AA5" s="55"/>
      <c r="AB5" s="55"/>
      <c r="AC5" s="55"/>
      <c r="AD5" s="55"/>
      <c r="AE5" s="55"/>
      <c r="AF5" s="55"/>
      <c r="AG5" s="55"/>
      <c r="AH5" s="55"/>
      <c r="AI5" s="55"/>
      <c r="AJ5" s="55"/>
      <c r="AK5" s="55"/>
      <c r="AL5" s="55"/>
      <c r="AM5" s="55"/>
      <c r="AN5" s="55"/>
      <c r="AO5" s="55"/>
      <c r="AP5" s="55"/>
      <c r="AQ5" s="55"/>
      <c r="AR5" s="55"/>
      <c r="AS5" s="55"/>
      <c r="AT5" s="55"/>
      <c r="AU5" s="55"/>
      <c r="AV5" s="55"/>
      <c r="AW5" s="55"/>
      <c r="AX5" s="55"/>
      <c r="AY5" s="55"/>
      <c r="AZ5" s="55"/>
      <c r="BA5" s="55"/>
      <c r="BB5" s="55"/>
      <c r="BC5" s="55"/>
      <c r="BD5" s="55"/>
      <c r="BE5" s="55"/>
    </row>
    <row r="6" spans="1:57" ht="20.100000000000001" customHeight="1" x14ac:dyDescent="0.15">
      <c r="A6" s="55"/>
      <c r="B6" s="57"/>
      <c r="C6" s="58"/>
      <c r="D6" s="59" t="s">
        <v>41</v>
      </c>
      <c r="E6" s="57"/>
      <c r="F6" s="57"/>
      <c r="G6" s="57"/>
      <c r="H6" s="57"/>
      <c r="I6" s="57"/>
      <c r="J6" s="57"/>
      <c r="K6" s="57"/>
      <c r="L6" s="57"/>
      <c r="M6" s="57"/>
      <c r="N6" s="57"/>
      <c r="O6" s="57"/>
      <c r="P6" s="57"/>
      <c r="Q6" s="57"/>
      <c r="R6" s="57"/>
      <c r="S6" s="57"/>
      <c r="T6" s="55"/>
      <c r="U6" s="55"/>
      <c r="V6" s="55"/>
      <c r="W6" s="55"/>
      <c r="X6" s="55"/>
      <c r="Y6" s="55"/>
      <c r="Z6" s="55"/>
      <c r="AA6" s="55"/>
      <c r="AB6" s="55"/>
      <c r="AC6" s="55"/>
      <c r="AD6" s="55"/>
      <c r="AE6" s="55"/>
      <c r="AF6" s="55"/>
      <c r="AG6" s="55"/>
      <c r="AH6" s="55"/>
      <c r="AI6" s="55"/>
      <c r="AJ6" s="55"/>
      <c r="AK6" s="55"/>
      <c r="AL6" s="55"/>
      <c r="AM6" s="55"/>
      <c r="AN6" s="55"/>
      <c r="AO6" s="55"/>
      <c r="AP6" s="55"/>
      <c r="AQ6" s="55"/>
      <c r="AR6" s="55"/>
      <c r="AS6" s="55"/>
      <c r="AT6" s="55"/>
      <c r="AU6" s="55"/>
      <c r="AV6" s="55"/>
      <c r="AW6" s="55"/>
      <c r="AX6" s="55"/>
      <c r="AY6" s="55"/>
      <c r="AZ6" s="55"/>
      <c r="BA6" s="55"/>
      <c r="BB6" s="55"/>
      <c r="BC6" s="55"/>
      <c r="BD6" s="55"/>
      <c r="BE6" s="55"/>
    </row>
    <row r="7" spans="1:57" ht="20.100000000000001" customHeight="1" x14ac:dyDescent="0.15">
      <c r="A7" s="55"/>
      <c r="B7" s="57"/>
      <c r="C7" s="57"/>
      <c r="D7" s="57"/>
      <c r="E7" s="57"/>
      <c r="F7" s="57"/>
      <c r="G7" s="57"/>
      <c r="H7" s="57"/>
      <c r="I7" s="57"/>
      <c r="J7" s="57"/>
      <c r="K7" s="57"/>
      <c r="L7" s="57"/>
      <c r="M7" s="57"/>
      <c r="N7" s="57"/>
      <c r="O7" s="57"/>
      <c r="P7" s="57"/>
      <c r="Q7" s="57"/>
      <c r="R7" s="57"/>
      <c r="S7" s="57"/>
      <c r="T7" s="55"/>
      <c r="U7" s="55"/>
      <c r="V7" s="55"/>
      <c r="W7" s="55"/>
      <c r="X7" s="55"/>
      <c r="Y7" s="55"/>
      <c r="Z7" s="55"/>
      <c r="AA7" s="55"/>
      <c r="AB7" s="55"/>
      <c r="AC7" s="55"/>
      <c r="AD7" s="55"/>
      <c r="AE7" s="55"/>
      <c r="AF7" s="55"/>
      <c r="AG7" s="55"/>
      <c r="AH7" s="55"/>
      <c r="AI7" s="55"/>
      <c r="AJ7" s="55"/>
      <c r="AK7" s="55"/>
      <c r="AL7" s="55"/>
      <c r="AM7" s="55"/>
      <c r="AN7" s="55"/>
      <c r="AO7" s="55"/>
      <c r="AP7" s="55"/>
      <c r="AQ7" s="55"/>
      <c r="AR7" s="55"/>
      <c r="AS7" s="55"/>
      <c r="AT7" s="55"/>
      <c r="AU7" s="55"/>
      <c r="AV7" s="55"/>
      <c r="AW7" s="55"/>
      <c r="AX7" s="55"/>
      <c r="AY7" s="55"/>
      <c r="AZ7" s="55"/>
      <c r="BA7" s="55"/>
      <c r="BB7" s="55"/>
      <c r="BC7" s="55"/>
      <c r="BD7" s="55"/>
      <c r="BE7" s="55"/>
    </row>
    <row r="8" spans="1:57" ht="20.100000000000001" customHeight="1" x14ac:dyDescent="0.15">
      <c r="A8" s="55"/>
      <c r="B8" s="57"/>
      <c r="C8" s="57"/>
      <c r="D8" s="57"/>
      <c r="E8" s="57"/>
      <c r="F8" s="57"/>
      <c r="G8" s="57"/>
      <c r="H8" s="57"/>
      <c r="I8" s="57"/>
      <c r="J8" s="57"/>
      <c r="K8" s="57"/>
      <c r="L8" s="57"/>
      <c r="M8" s="57"/>
      <c r="N8" s="57"/>
      <c r="O8" s="57"/>
      <c r="P8" s="57"/>
      <c r="Q8" s="57"/>
      <c r="R8" s="57"/>
      <c r="S8" s="57"/>
      <c r="T8" s="55"/>
      <c r="U8" s="55"/>
      <c r="V8" s="55"/>
      <c r="W8" s="55"/>
      <c r="X8" s="55"/>
      <c r="Y8" s="55"/>
      <c r="Z8" s="55"/>
      <c r="AA8" s="55"/>
      <c r="AB8" s="55"/>
      <c r="AC8" s="55"/>
      <c r="AD8" s="55"/>
      <c r="AE8" s="55"/>
      <c r="AF8" s="55"/>
      <c r="AG8" s="55"/>
      <c r="AH8" s="55"/>
      <c r="AI8" s="55"/>
      <c r="AJ8" s="55"/>
      <c r="AK8" s="55"/>
      <c r="AL8" s="55"/>
      <c r="AM8" s="55"/>
      <c r="AN8" s="55"/>
      <c r="AO8" s="55"/>
      <c r="AP8" s="55"/>
      <c r="AQ8" s="55"/>
      <c r="AR8" s="55"/>
      <c r="AS8" s="55"/>
      <c r="AT8" s="55"/>
      <c r="AU8" s="55"/>
      <c r="AV8" s="55"/>
      <c r="AW8" s="55"/>
      <c r="AX8" s="55"/>
      <c r="AY8" s="55"/>
      <c r="AZ8" s="55"/>
      <c r="BA8" s="55"/>
      <c r="BB8" s="55"/>
      <c r="BC8" s="55"/>
      <c r="BD8" s="55"/>
      <c r="BE8" s="55"/>
    </row>
    <row r="9" spans="1:57" ht="20.100000000000001" customHeight="1" x14ac:dyDescent="0.15">
      <c r="A9" s="55"/>
      <c r="B9" s="57"/>
      <c r="C9" s="57"/>
      <c r="D9" s="57"/>
      <c r="E9" s="57"/>
      <c r="F9" s="57"/>
      <c r="G9" s="57"/>
      <c r="H9" s="57"/>
      <c r="I9" s="57"/>
      <c r="J9" s="57"/>
      <c r="K9" s="57"/>
      <c r="L9" s="57"/>
      <c r="M9" s="57"/>
      <c r="N9" s="57"/>
      <c r="O9" s="57"/>
      <c r="P9" s="57"/>
      <c r="Q9" s="57"/>
      <c r="R9" s="57"/>
      <c r="S9" s="57"/>
      <c r="T9" s="55"/>
      <c r="U9" s="55"/>
      <c r="V9" s="55"/>
      <c r="W9" s="55"/>
      <c r="X9" s="55"/>
      <c r="Y9" s="55"/>
      <c r="Z9" s="55"/>
      <c r="AA9" s="55"/>
      <c r="AB9" s="55"/>
      <c r="AC9" s="55"/>
      <c r="AD9" s="55"/>
      <c r="AE9" s="55"/>
      <c r="AF9" s="55"/>
      <c r="AG9" s="55"/>
      <c r="AH9" s="55"/>
      <c r="AI9" s="55"/>
      <c r="AJ9" s="55"/>
      <c r="AK9" s="55"/>
      <c r="AL9" s="55"/>
      <c r="AM9" s="55"/>
      <c r="AN9" s="55"/>
      <c r="AO9" s="55"/>
      <c r="AP9" s="55"/>
      <c r="AQ9" s="55"/>
      <c r="AR9" s="55"/>
      <c r="AS9" s="55"/>
      <c r="AT9" s="55"/>
      <c r="AU9" s="55"/>
      <c r="AV9" s="55"/>
      <c r="AW9" s="55"/>
      <c r="AX9" s="55"/>
      <c r="AY9" s="55"/>
      <c r="AZ9" s="55"/>
      <c r="BA9" s="55"/>
      <c r="BB9" s="55"/>
      <c r="BC9" s="55"/>
      <c r="BD9" s="55"/>
      <c r="BE9" s="55"/>
    </row>
    <row r="10" spans="1:57" ht="20.100000000000001" customHeight="1" x14ac:dyDescent="0.15">
      <c r="A10" s="55"/>
      <c r="B10" s="57"/>
      <c r="C10" s="57"/>
      <c r="D10" s="57"/>
      <c r="E10" s="57"/>
      <c r="F10" s="57"/>
      <c r="G10" s="57"/>
      <c r="H10" s="57"/>
      <c r="I10" s="57"/>
      <c r="J10" s="57"/>
      <c r="K10" s="57"/>
      <c r="L10" s="57"/>
      <c r="M10" s="57"/>
      <c r="N10" s="57"/>
      <c r="O10" s="57"/>
      <c r="P10" s="57"/>
      <c r="Q10" s="57"/>
      <c r="R10" s="57"/>
      <c r="S10" s="57"/>
      <c r="T10" s="55"/>
      <c r="U10" s="55"/>
      <c r="V10" s="55"/>
      <c r="W10" s="55"/>
      <c r="X10" s="55"/>
      <c r="Y10" s="55"/>
      <c r="Z10" s="55"/>
      <c r="AA10" s="55"/>
      <c r="AB10" s="55"/>
      <c r="AC10" s="55"/>
      <c r="AD10" s="55"/>
      <c r="AE10" s="55"/>
      <c r="AF10" s="55"/>
      <c r="AG10" s="55"/>
      <c r="AH10" s="55"/>
      <c r="AI10" s="55"/>
      <c r="AJ10" s="55"/>
      <c r="AK10" s="55"/>
      <c r="AL10" s="55"/>
      <c r="AM10" s="55"/>
      <c r="AN10" s="55"/>
      <c r="AO10" s="55"/>
      <c r="AP10" s="55"/>
      <c r="AQ10" s="55"/>
      <c r="AR10" s="55"/>
      <c r="AS10" s="55"/>
      <c r="AT10" s="55"/>
      <c r="AU10" s="55"/>
      <c r="AV10" s="55"/>
      <c r="AW10" s="55"/>
      <c r="AX10" s="55"/>
      <c r="AY10" s="55"/>
      <c r="AZ10" s="55"/>
      <c r="BA10" s="55"/>
      <c r="BB10" s="55"/>
      <c r="BC10" s="55"/>
      <c r="BD10" s="55"/>
      <c r="BE10" s="55"/>
    </row>
    <row r="11" spans="1:57" ht="20.100000000000001" customHeight="1" x14ac:dyDescent="0.15">
      <c r="A11" s="55"/>
      <c r="B11" s="57"/>
      <c r="C11" s="57"/>
      <c r="D11" s="57"/>
      <c r="E11" s="57"/>
      <c r="F11" s="57"/>
      <c r="G11" s="57"/>
      <c r="H11" s="57"/>
      <c r="I11" s="57"/>
      <c r="J11" s="57"/>
      <c r="K11" s="57"/>
      <c r="L11" s="57"/>
      <c r="M11" s="57"/>
      <c r="N11" s="57"/>
      <c r="O11" s="57"/>
      <c r="P11" s="57"/>
      <c r="Q11" s="57"/>
      <c r="R11" s="57"/>
      <c r="S11" s="57"/>
      <c r="T11" s="55"/>
      <c r="U11" s="55"/>
      <c r="V11" s="55"/>
      <c r="W11" s="55"/>
      <c r="X11" s="55"/>
      <c r="Y11" s="55"/>
      <c r="Z11" s="55"/>
      <c r="AA11" s="55"/>
      <c r="AB11" s="55"/>
      <c r="AC11" s="55"/>
      <c r="AD11" s="55"/>
      <c r="AE11" s="55"/>
      <c r="AF11" s="55"/>
      <c r="AG11" s="55"/>
      <c r="AH11" s="55"/>
      <c r="AI11" s="55"/>
      <c r="AJ11" s="55"/>
      <c r="AK11" s="55"/>
      <c r="AL11" s="55"/>
      <c r="AM11" s="55"/>
      <c r="AN11" s="55"/>
      <c r="AO11" s="55"/>
      <c r="AP11" s="55"/>
      <c r="AQ11" s="55"/>
      <c r="AR11" s="55"/>
      <c r="AS11" s="55"/>
      <c r="AT11" s="55"/>
      <c r="AU11" s="55"/>
      <c r="AV11" s="55"/>
      <c r="AW11" s="55"/>
      <c r="AX11" s="55"/>
      <c r="AY11" s="55"/>
      <c r="AZ11" s="55"/>
      <c r="BA11" s="55"/>
      <c r="BB11" s="55"/>
      <c r="BC11" s="55"/>
      <c r="BD11" s="55"/>
      <c r="BE11" s="55"/>
    </row>
    <row r="12" spans="1:57" ht="20.100000000000001" customHeight="1" x14ac:dyDescent="0.15">
      <c r="A12" s="55"/>
      <c r="B12" s="57"/>
      <c r="C12" s="57"/>
      <c r="D12" s="57"/>
      <c r="E12" s="57"/>
      <c r="F12" s="57"/>
      <c r="G12" s="57"/>
      <c r="H12" s="57"/>
      <c r="I12" s="57"/>
      <c r="J12" s="57"/>
      <c r="K12" s="57"/>
      <c r="L12" s="57"/>
      <c r="M12" s="57"/>
      <c r="N12" s="57"/>
      <c r="O12" s="57"/>
      <c r="P12" s="57"/>
      <c r="Q12" s="57"/>
      <c r="R12" s="57"/>
      <c r="S12" s="57"/>
      <c r="T12" s="55"/>
      <c r="U12" s="55"/>
      <c r="V12" s="55"/>
      <c r="W12" s="55"/>
      <c r="X12" s="55"/>
      <c r="Y12" s="55"/>
      <c r="Z12" s="55"/>
      <c r="AA12" s="55"/>
      <c r="AB12" s="55"/>
      <c r="AC12" s="55"/>
      <c r="AD12" s="55"/>
      <c r="AE12" s="55"/>
      <c r="AF12" s="55"/>
      <c r="AG12" s="55"/>
      <c r="AH12" s="55"/>
      <c r="AI12" s="55"/>
      <c r="AJ12" s="55"/>
      <c r="AK12" s="55"/>
      <c r="AL12" s="55"/>
      <c r="AM12" s="55"/>
      <c r="AN12" s="55"/>
      <c r="AO12" s="55"/>
      <c r="AP12" s="55"/>
      <c r="AQ12" s="55"/>
      <c r="AR12" s="55"/>
      <c r="AS12" s="55"/>
      <c r="AT12" s="55"/>
      <c r="AU12" s="55"/>
      <c r="AV12" s="55"/>
      <c r="AW12" s="55"/>
      <c r="AX12" s="55"/>
      <c r="AY12" s="55"/>
      <c r="AZ12" s="55"/>
      <c r="BA12" s="55"/>
      <c r="BB12" s="55"/>
      <c r="BC12" s="55"/>
      <c r="BD12" s="55"/>
      <c r="BE12" s="55"/>
    </row>
    <row r="13" spans="1:57" ht="20.100000000000001" customHeight="1" x14ac:dyDescent="0.15">
      <c r="A13" s="55"/>
      <c r="B13" s="57"/>
      <c r="C13" s="60"/>
      <c r="D13" s="61" t="s">
        <v>40</v>
      </c>
      <c r="E13" s="57"/>
      <c r="F13" s="57"/>
      <c r="G13" s="57"/>
      <c r="H13" s="57"/>
      <c r="I13" s="57"/>
      <c r="J13" s="57"/>
      <c r="K13" s="57"/>
      <c r="L13" s="57"/>
      <c r="M13" s="57"/>
      <c r="N13" s="57"/>
      <c r="O13" s="57"/>
      <c r="P13" s="57"/>
      <c r="Q13" s="57"/>
      <c r="R13" s="57"/>
      <c r="S13" s="57"/>
      <c r="T13" s="55"/>
      <c r="U13" s="55"/>
      <c r="V13" s="55"/>
      <c r="W13" s="55"/>
      <c r="X13" s="55"/>
      <c r="Y13" s="55"/>
      <c r="Z13" s="55"/>
      <c r="AA13" s="55"/>
      <c r="AB13" s="55"/>
      <c r="AC13" s="55"/>
      <c r="AD13" s="55"/>
      <c r="AE13" s="55"/>
      <c r="AF13" s="55"/>
      <c r="AG13" s="55"/>
      <c r="AH13" s="55"/>
      <c r="AI13" s="55"/>
      <c r="AJ13" s="55"/>
      <c r="AK13" s="55"/>
      <c r="AL13" s="55"/>
      <c r="AM13" s="55"/>
      <c r="AN13" s="55"/>
      <c r="AO13" s="55"/>
      <c r="AP13" s="55"/>
      <c r="AQ13" s="55"/>
      <c r="AR13" s="55"/>
      <c r="AS13" s="55"/>
      <c r="AT13" s="55"/>
      <c r="AU13" s="55"/>
      <c r="AV13" s="55"/>
      <c r="AW13" s="55"/>
      <c r="AX13" s="55"/>
      <c r="AY13" s="55"/>
      <c r="AZ13" s="55"/>
      <c r="BA13" s="55"/>
      <c r="BB13" s="55"/>
      <c r="BC13" s="55"/>
      <c r="BD13" s="55"/>
      <c r="BE13" s="55"/>
    </row>
    <row r="14" spans="1:57" ht="20.100000000000001" customHeight="1" x14ac:dyDescent="0.15">
      <c r="A14" s="55"/>
      <c r="B14" s="57"/>
      <c r="C14" s="62"/>
      <c r="D14" s="57"/>
      <c r="E14" s="57"/>
      <c r="F14" s="57"/>
      <c r="G14" s="57"/>
      <c r="H14" s="57"/>
      <c r="I14" s="57"/>
      <c r="J14" s="57"/>
      <c r="K14" s="57"/>
      <c r="L14" s="57"/>
      <c r="M14" s="57"/>
      <c r="N14" s="57"/>
      <c r="O14" s="57"/>
      <c r="P14" s="57"/>
      <c r="Q14" s="57"/>
      <c r="R14" s="57"/>
      <c r="S14" s="57"/>
      <c r="T14" s="55"/>
      <c r="U14" s="55"/>
      <c r="V14" s="55"/>
      <c r="W14" s="55"/>
      <c r="X14" s="55"/>
      <c r="Y14" s="55"/>
      <c r="Z14" s="55"/>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row>
    <row r="15" spans="1:57" ht="20.100000000000001" customHeight="1" x14ac:dyDescent="0.15">
      <c r="A15" s="55"/>
      <c r="B15" s="57"/>
      <c r="C15" s="57"/>
      <c r="D15" s="57"/>
      <c r="E15" s="57"/>
      <c r="F15" s="57"/>
      <c r="G15" s="57"/>
      <c r="H15" s="57"/>
      <c r="I15" s="57"/>
      <c r="J15" s="57"/>
      <c r="K15" s="57"/>
      <c r="L15" s="57"/>
      <c r="M15" s="57"/>
      <c r="N15" s="57"/>
      <c r="O15" s="57"/>
      <c r="P15" s="57"/>
      <c r="Q15" s="57"/>
      <c r="R15" s="57"/>
      <c r="S15" s="57"/>
      <c r="T15" s="55"/>
      <c r="U15" s="55"/>
      <c r="V15" s="55"/>
      <c r="W15" s="55"/>
      <c r="X15" s="55"/>
      <c r="Y15" s="55"/>
      <c r="Z15" s="55"/>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row>
    <row r="16" spans="1:57" ht="20.100000000000001" customHeight="1" x14ac:dyDescent="0.15">
      <c r="A16" s="55"/>
      <c r="B16" s="57"/>
      <c r="C16" s="57"/>
      <c r="D16" s="57"/>
      <c r="E16" s="57"/>
      <c r="F16" s="57"/>
      <c r="G16" s="57"/>
      <c r="H16" s="57"/>
      <c r="I16" s="57"/>
      <c r="J16" s="57"/>
      <c r="K16" s="57"/>
      <c r="L16" s="57"/>
      <c r="M16" s="57"/>
      <c r="N16" s="57"/>
      <c r="O16" s="57"/>
      <c r="P16" s="57"/>
      <c r="Q16" s="57"/>
      <c r="R16" s="57"/>
      <c r="S16" s="57"/>
      <c r="T16" s="55"/>
      <c r="U16" s="55"/>
      <c r="V16" s="55"/>
      <c r="W16" s="55"/>
      <c r="X16" s="55"/>
      <c r="Y16" s="55"/>
      <c r="Z16" s="55"/>
      <c r="AA16" s="55"/>
      <c r="AB16" s="55"/>
      <c r="AC16" s="55"/>
      <c r="AD16" s="55"/>
      <c r="AE16" s="55"/>
      <c r="AF16" s="55"/>
      <c r="AG16" s="55"/>
      <c r="AH16" s="55"/>
      <c r="AI16" s="55"/>
      <c r="AJ16" s="55"/>
      <c r="AK16" s="55"/>
      <c r="AL16" s="55"/>
      <c r="AM16" s="55"/>
      <c r="AN16" s="55"/>
      <c r="AO16" s="55"/>
      <c r="AP16" s="55"/>
      <c r="AQ16" s="55"/>
      <c r="AR16" s="55"/>
      <c r="AS16" s="55"/>
      <c r="AT16" s="55"/>
      <c r="AU16" s="55"/>
      <c r="AV16" s="55"/>
      <c r="AW16" s="55"/>
      <c r="AX16" s="55"/>
      <c r="AY16" s="55"/>
      <c r="AZ16" s="55"/>
      <c r="BA16" s="55"/>
      <c r="BB16" s="55"/>
      <c r="BC16" s="55"/>
      <c r="BD16" s="55"/>
      <c r="BE16" s="55"/>
    </row>
    <row r="17" spans="1:57" ht="20.100000000000001" customHeight="1" x14ac:dyDescent="0.15">
      <c r="A17" s="55"/>
      <c r="B17" s="57"/>
      <c r="C17" s="57"/>
      <c r="D17" s="57"/>
      <c r="E17" s="57"/>
      <c r="F17" s="57"/>
      <c r="G17" s="57"/>
      <c r="H17" s="57"/>
      <c r="I17" s="57"/>
      <c r="J17" s="57"/>
      <c r="K17" s="57"/>
      <c r="L17" s="57"/>
      <c r="M17" s="57"/>
      <c r="N17" s="57"/>
      <c r="O17" s="57"/>
      <c r="P17" s="57"/>
      <c r="Q17" s="57"/>
      <c r="R17" s="57"/>
      <c r="S17" s="57"/>
      <c r="T17" s="55"/>
      <c r="U17" s="55"/>
      <c r="V17" s="55"/>
      <c r="W17" s="55"/>
      <c r="X17" s="55"/>
      <c r="Y17" s="55"/>
      <c r="Z17" s="55"/>
      <c r="AA17" s="55"/>
      <c r="AB17" s="55"/>
      <c r="AC17" s="55"/>
      <c r="AD17" s="55"/>
      <c r="AE17" s="55"/>
      <c r="AF17" s="55"/>
      <c r="AG17" s="55"/>
      <c r="AH17" s="55"/>
      <c r="AI17" s="55"/>
      <c r="AJ17" s="55"/>
      <c r="AK17" s="55"/>
      <c r="AL17" s="55"/>
      <c r="AM17" s="55"/>
      <c r="AN17" s="55"/>
      <c r="AO17" s="55"/>
      <c r="AP17" s="55"/>
      <c r="AQ17" s="55"/>
      <c r="AR17" s="55"/>
      <c r="AS17" s="55"/>
      <c r="AT17" s="55"/>
      <c r="AU17" s="55"/>
      <c r="AV17" s="55"/>
      <c r="AW17" s="55"/>
      <c r="AX17" s="55"/>
      <c r="AY17" s="55"/>
      <c r="AZ17" s="55"/>
      <c r="BA17" s="55"/>
      <c r="BB17" s="55"/>
      <c r="BC17" s="55"/>
      <c r="BD17" s="55"/>
      <c r="BE17" s="55"/>
    </row>
    <row r="18" spans="1:57" ht="20.100000000000001" customHeight="1" x14ac:dyDescent="0.15">
      <c r="A18" s="55"/>
      <c r="B18" s="57"/>
      <c r="C18" s="57"/>
      <c r="D18" s="57"/>
      <c r="E18" s="57"/>
      <c r="F18" s="57"/>
      <c r="G18" s="57"/>
      <c r="H18" s="57"/>
      <c r="I18" s="57"/>
      <c r="J18" s="57"/>
      <c r="K18" s="57"/>
      <c r="L18" s="57"/>
      <c r="M18" s="57"/>
      <c r="N18" s="57"/>
      <c r="O18" s="89" t="s">
        <v>42</v>
      </c>
      <c r="P18" s="90"/>
      <c r="Q18" s="90"/>
      <c r="R18" s="90"/>
      <c r="S18" s="57"/>
      <c r="T18" s="55"/>
      <c r="U18" s="55"/>
      <c r="V18" s="55"/>
      <c r="W18" s="55"/>
      <c r="X18" s="55"/>
      <c r="Y18" s="55"/>
      <c r="Z18" s="55"/>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row>
    <row r="19" spans="1:57" ht="20.100000000000001" customHeight="1" x14ac:dyDescent="0.15">
      <c r="A19" s="55"/>
      <c r="B19" s="57"/>
      <c r="C19" s="57"/>
      <c r="D19" s="57"/>
      <c r="E19" s="57"/>
      <c r="F19" s="57"/>
      <c r="G19" s="57"/>
      <c r="H19" s="57"/>
      <c r="I19" s="57"/>
      <c r="J19" s="57"/>
      <c r="K19" s="57"/>
      <c r="L19" s="57"/>
      <c r="M19" s="57"/>
      <c r="N19" s="57"/>
      <c r="O19" s="57"/>
      <c r="P19" s="57"/>
      <c r="Q19" s="57"/>
      <c r="R19" s="57"/>
      <c r="S19" s="57"/>
      <c r="T19" s="55"/>
      <c r="U19" s="55"/>
      <c r="V19" s="55"/>
      <c r="W19" s="55"/>
      <c r="X19" s="55"/>
      <c r="Y19" s="55"/>
      <c r="Z19" s="55"/>
      <c r="AA19" s="55"/>
      <c r="AB19" s="55"/>
      <c r="AC19" s="55"/>
      <c r="AD19" s="55"/>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row>
    <row r="20" spans="1:57" ht="20.100000000000001" customHeight="1" x14ac:dyDescent="0.15">
      <c r="A20" s="55"/>
      <c r="B20" s="57"/>
      <c r="C20" s="57"/>
      <c r="D20" s="57"/>
      <c r="E20" s="57"/>
      <c r="F20" s="57"/>
      <c r="G20" s="57"/>
      <c r="H20" s="57"/>
      <c r="I20" s="57"/>
      <c r="J20" s="57"/>
      <c r="K20" s="57"/>
      <c r="L20" s="57"/>
      <c r="M20" s="57"/>
      <c r="N20" s="57"/>
      <c r="O20" s="57"/>
      <c r="P20" s="57"/>
      <c r="Q20" s="57"/>
      <c r="R20" s="57"/>
      <c r="S20" s="57"/>
      <c r="T20" s="55"/>
      <c r="U20" s="55"/>
      <c r="V20" s="55"/>
      <c r="W20" s="55"/>
      <c r="X20" s="55"/>
      <c r="Y20" s="55"/>
      <c r="Z20" s="55"/>
      <c r="AA20" s="55"/>
      <c r="AB20" s="55"/>
      <c r="AC20" s="55"/>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row>
    <row r="21" spans="1:57" ht="20.100000000000001" customHeight="1" x14ac:dyDescent="0.15">
      <c r="A21" s="55"/>
      <c r="B21" s="57"/>
      <c r="C21" s="63"/>
      <c r="D21" s="63"/>
      <c r="E21" s="63"/>
      <c r="F21" s="63"/>
      <c r="G21" s="63"/>
      <c r="H21" s="63"/>
      <c r="I21" s="63"/>
      <c r="J21" s="63"/>
      <c r="K21" s="63"/>
      <c r="L21" s="63"/>
      <c r="M21" s="63"/>
      <c r="N21" s="63"/>
      <c r="O21" s="63"/>
      <c r="P21" s="63"/>
      <c r="Q21" s="63"/>
      <c r="R21" s="63"/>
      <c r="S21" s="57"/>
      <c r="T21" s="55"/>
      <c r="U21" s="55"/>
      <c r="V21" s="55"/>
      <c r="W21" s="55"/>
      <c r="X21" s="55"/>
      <c r="Y21" s="55"/>
      <c r="Z21" s="55"/>
      <c r="AA21" s="55"/>
      <c r="AB21" s="55"/>
      <c r="AC21" s="55"/>
      <c r="AD21" s="55"/>
      <c r="AE21" s="55"/>
      <c r="AF21" s="55"/>
      <c r="AG21" s="55"/>
      <c r="AH21" s="55"/>
      <c r="AI21" s="55"/>
      <c r="AJ21" s="55"/>
      <c r="AK21" s="55"/>
      <c r="AL21" s="55"/>
      <c r="AM21" s="55"/>
      <c r="AN21" s="55"/>
      <c r="AO21" s="55"/>
      <c r="AP21" s="55"/>
      <c r="AQ21" s="55"/>
      <c r="AR21" s="55"/>
      <c r="AS21" s="55"/>
      <c r="AT21" s="55"/>
      <c r="AU21" s="55"/>
      <c r="AV21" s="55"/>
      <c r="AW21" s="55"/>
      <c r="AX21" s="55"/>
      <c r="AY21" s="55"/>
      <c r="AZ21" s="55"/>
      <c r="BA21" s="55"/>
      <c r="BB21" s="55"/>
      <c r="BC21" s="55"/>
      <c r="BD21" s="55"/>
      <c r="BE21" s="55"/>
    </row>
    <row r="22" spans="1:57" ht="20.100000000000001" customHeight="1" x14ac:dyDescent="0.15">
      <c r="A22" s="55"/>
      <c r="B22" s="57"/>
      <c r="C22" s="63"/>
      <c r="D22" s="63"/>
      <c r="E22" s="63"/>
      <c r="F22" s="63"/>
      <c r="G22" s="63"/>
      <c r="H22" s="63"/>
      <c r="I22" s="63"/>
      <c r="J22" s="63"/>
      <c r="K22" s="63"/>
      <c r="L22" s="63"/>
      <c r="M22" s="63"/>
      <c r="N22" s="63"/>
      <c r="O22" s="63"/>
      <c r="P22" s="87" t="s">
        <v>0</v>
      </c>
      <c r="Q22" s="87"/>
      <c r="R22" s="63"/>
      <c r="S22" s="57"/>
      <c r="T22" s="55"/>
      <c r="U22" s="55"/>
      <c r="V22" s="55"/>
      <c r="W22" s="55"/>
      <c r="X22" s="55"/>
      <c r="Y22" s="55"/>
      <c r="Z22" s="55"/>
      <c r="AA22" s="55"/>
      <c r="AB22" s="55"/>
      <c r="AC22" s="55"/>
      <c r="AD22" s="55"/>
      <c r="AE22" s="55"/>
      <c r="AF22" s="55"/>
      <c r="AG22" s="55"/>
      <c r="AH22" s="55"/>
      <c r="AI22" s="55"/>
      <c r="AJ22" s="55"/>
      <c r="AK22" s="55"/>
      <c r="AL22" s="55"/>
      <c r="AM22" s="55"/>
      <c r="AN22" s="55"/>
      <c r="AO22" s="55"/>
      <c r="AP22" s="55"/>
      <c r="AQ22" s="55"/>
      <c r="AR22" s="55"/>
      <c r="AS22" s="55"/>
      <c r="AT22" s="55"/>
      <c r="AU22" s="55"/>
      <c r="AV22" s="55"/>
      <c r="AW22" s="55"/>
      <c r="AX22" s="55"/>
      <c r="AY22" s="55"/>
      <c r="AZ22" s="55"/>
      <c r="BA22" s="55"/>
      <c r="BB22" s="55"/>
      <c r="BC22" s="55"/>
      <c r="BD22" s="55"/>
      <c r="BE22" s="55"/>
    </row>
    <row r="23" spans="1:57" ht="20.100000000000001" customHeight="1" x14ac:dyDescent="0.15">
      <c r="A23" s="55"/>
      <c r="B23" s="57"/>
      <c r="C23" s="88" t="s">
        <v>53</v>
      </c>
      <c r="D23" s="88"/>
      <c r="E23" s="88"/>
      <c r="F23" s="88"/>
      <c r="G23" s="88"/>
      <c r="H23" s="88"/>
      <c r="I23" s="88"/>
      <c r="J23" s="88"/>
      <c r="K23" s="88"/>
      <c r="L23" s="88"/>
      <c r="M23" s="88"/>
      <c r="N23" s="88"/>
      <c r="O23" s="63"/>
      <c r="P23" s="87" t="s">
        <v>1</v>
      </c>
      <c r="Q23" s="87"/>
      <c r="R23" s="63"/>
      <c r="S23" s="57"/>
      <c r="T23" s="55"/>
      <c r="U23" s="55"/>
      <c r="V23" s="55"/>
      <c r="W23" s="55"/>
      <c r="X23" s="55"/>
      <c r="Y23" s="55"/>
      <c r="Z23" s="55"/>
      <c r="AA23" s="55"/>
      <c r="AB23" s="55"/>
      <c r="AC23" s="55"/>
      <c r="AD23" s="55"/>
      <c r="AE23" s="55"/>
      <c r="AF23" s="55"/>
      <c r="AG23" s="55"/>
      <c r="AH23" s="55"/>
      <c r="AI23" s="55"/>
      <c r="AJ23" s="55"/>
      <c r="AK23" s="55"/>
      <c r="AL23" s="55"/>
      <c r="AM23" s="55"/>
      <c r="AN23" s="55"/>
      <c r="AO23" s="55"/>
      <c r="AP23" s="55"/>
      <c r="AQ23" s="55"/>
      <c r="AR23" s="55"/>
      <c r="AS23" s="55"/>
      <c r="AT23" s="55"/>
      <c r="AU23" s="55"/>
      <c r="AV23" s="55"/>
      <c r="AW23" s="55"/>
      <c r="AX23" s="55"/>
      <c r="AY23" s="55"/>
      <c r="AZ23" s="55"/>
      <c r="BA23" s="55"/>
      <c r="BB23" s="55"/>
      <c r="BC23" s="55"/>
      <c r="BD23" s="55"/>
      <c r="BE23" s="55"/>
    </row>
    <row r="24" spans="1:57" ht="20.100000000000001" customHeight="1" x14ac:dyDescent="0.15">
      <c r="A24" s="55"/>
      <c r="B24" s="57"/>
      <c r="C24" s="63"/>
      <c r="D24" s="63"/>
      <c r="E24" s="63"/>
      <c r="F24" s="63"/>
      <c r="G24" s="63"/>
      <c r="H24" s="63"/>
      <c r="I24" s="63"/>
      <c r="J24" s="63"/>
      <c r="K24" s="63"/>
      <c r="L24" s="63"/>
      <c r="M24" s="63"/>
      <c r="N24" s="63"/>
      <c r="O24" s="64"/>
      <c r="P24" s="64"/>
      <c r="Q24" s="64"/>
      <c r="R24" s="63"/>
      <c r="S24" s="57"/>
      <c r="T24" s="55"/>
      <c r="U24" s="55"/>
      <c r="V24" s="55"/>
      <c r="W24" s="55"/>
      <c r="X24" s="55"/>
      <c r="Y24" s="55"/>
      <c r="Z24" s="55"/>
      <c r="AA24" s="55"/>
      <c r="AB24" s="55"/>
      <c r="AC24" s="55"/>
      <c r="AD24" s="55"/>
      <c r="AE24" s="55"/>
      <c r="AF24" s="55"/>
      <c r="AG24" s="55"/>
      <c r="AH24" s="55"/>
      <c r="AI24" s="55"/>
      <c r="AJ24" s="55"/>
      <c r="AK24" s="55"/>
      <c r="AL24" s="55"/>
      <c r="AM24" s="55"/>
      <c r="AN24" s="55"/>
      <c r="AO24" s="55"/>
      <c r="AP24" s="55"/>
      <c r="AQ24" s="55"/>
      <c r="AR24" s="55"/>
      <c r="AS24" s="55"/>
      <c r="AT24" s="55"/>
      <c r="AU24" s="55"/>
      <c r="AV24" s="55"/>
      <c r="AW24" s="55"/>
      <c r="AX24" s="55"/>
      <c r="AY24" s="55"/>
      <c r="AZ24" s="55"/>
      <c r="BA24" s="55"/>
      <c r="BB24" s="55"/>
      <c r="BC24" s="55"/>
      <c r="BD24" s="55"/>
      <c r="BE24" s="55"/>
    </row>
    <row r="25" spans="1:57" ht="20.100000000000001" customHeight="1" x14ac:dyDescent="0.15">
      <c r="A25" s="55"/>
      <c r="B25" s="57"/>
      <c r="C25" s="57"/>
      <c r="D25" s="57"/>
      <c r="E25" s="57"/>
      <c r="F25" s="57"/>
      <c r="G25" s="57"/>
      <c r="H25" s="57"/>
      <c r="I25" s="57"/>
      <c r="J25" s="57"/>
      <c r="K25" s="57"/>
      <c r="L25" s="57"/>
      <c r="M25" s="57"/>
      <c r="N25" s="57"/>
      <c r="O25" s="57"/>
      <c r="P25" s="57"/>
      <c r="Q25" s="65"/>
      <c r="R25" s="65"/>
      <c r="S25" s="57"/>
      <c r="T25" s="55"/>
      <c r="U25" s="55"/>
      <c r="V25" s="55"/>
      <c r="W25" s="55"/>
      <c r="X25" s="55"/>
      <c r="Y25" s="55"/>
      <c r="Z25" s="55"/>
      <c r="AA25" s="55"/>
      <c r="AB25" s="55"/>
      <c r="AC25" s="55"/>
      <c r="AD25" s="55"/>
      <c r="AE25" s="55"/>
      <c r="AF25" s="55"/>
      <c r="AG25" s="55"/>
      <c r="AH25" s="55"/>
      <c r="AI25" s="55"/>
      <c r="AJ25" s="55"/>
      <c r="AK25" s="55"/>
      <c r="AL25" s="55"/>
      <c r="AM25" s="55"/>
      <c r="AN25" s="55"/>
      <c r="AO25" s="55"/>
      <c r="AP25" s="55"/>
      <c r="AQ25" s="55"/>
      <c r="AR25" s="55"/>
      <c r="AS25" s="55"/>
      <c r="AT25" s="55"/>
      <c r="AU25" s="55"/>
      <c r="AV25" s="55"/>
      <c r="AW25" s="55"/>
      <c r="AX25" s="55"/>
      <c r="AY25" s="55"/>
      <c r="AZ25" s="55"/>
      <c r="BA25" s="55"/>
      <c r="BB25" s="55"/>
      <c r="BC25" s="55"/>
      <c r="BD25" s="55"/>
      <c r="BE25" s="55"/>
    </row>
    <row r="26" spans="1:57" ht="20.100000000000001" customHeight="1" x14ac:dyDescent="0.15">
      <c r="A26" s="55"/>
      <c r="B26" s="55"/>
      <c r="C26" s="55"/>
      <c r="D26" s="55"/>
      <c r="E26" s="55"/>
      <c r="F26" s="55"/>
      <c r="G26" s="55"/>
      <c r="H26" s="55"/>
      <c r="I26" s="55"/>
      <c r="J26" s="55"/>
      <c r="K26" s="55"/>
      <c r="L26" s="55"/>
      <c r="M26" s="55"/>
      <c r="N26" s="55"/>
      <c r="O26" s="55"/>
      <c r="P26" s="55"/>
      <c r="Q26" s="55"/>
      <c r="R26" s="55"/>
      <c r="S26" s="55"/>
      <c r="T26" s="55"/>
      <c r="U26" s="55"/>
      <c r="V26" s="55"/>
      <c r="W26" s="55"/>
      <c r="X26" s="55"/>
      <c r="Y26" s="55"/>
      <c r="Z26" s="55"/>
      <c r="AA26" s="55"/>
      <c r="AB26" s="55"/>
      <c r="AC26" s="55"/>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row>
    <row r="27" spans="1:57" ht="20.100000000000001" customHeight="1" x14ac:dyDescent="0.15">
      <c r="A27" s="55"/>
      <c r="B27" s="55"/>
      <c r="C27" s="55"/>
      <c r="D27" s="55"/>
      <c r="E27" s="55"/>
      <c r="F27" s="55"/>
      <c r="G27" s="55"/>
      <c r="H27" s="55"/>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55"/>
      <c r="AH27" s="55"/>
      <c r="AI27" s="55"/>
      <c r="AJ27" s="55"/>
      <c r="AK27" s="55"/>
      <c r="AL27" s="55"/>
      <c r="AM27" s="55"/>
      <c r="AN27" s="55"/>
      <c r="AO27" s="55"/>
      <c r="AP27" s="55"/>
      <c r="AQ27" s="55"/>
      <c r="AR27" s="55"/>
      <c r="AS27" s="55"/>
      <c r="AT27" s="55"/>
      <c r="AU27" s="55"/>
      <c r="AV27" s="55"/>
      <c r="AW27" s="55"/>
      <c r="AX27" s="55"/>
      <c r="AY27" s="55"/>
      <c r="AZ27" s="55"/>
      <c r="BA27" s="55"/>
      <c r="BB27" s="55"/>
      <c r="BC27" s="55"/>
      <c r="BD27" s="55"/>
      <c r="BE27" s="55"/>
    </row>
    <row r="28" spans="1:57" ht="20.100000000000001" customHeight="1" x14ac:dyDescent="0.15">
      <c r="A28" s="55"/>
      <c r="B28" s="55"/>
      <c r="C28" s="55"/>
      <c r="D28" s="55"/>
      <c r="E28" s="55"/>
      <c r="F28" s="55"/>
      <c r="G28" s="55"/>
      <c r="H28" s="55"/>
      <c r="I28" s="55"/>
      <c r="J28" s="55"/>
      <c r="K28" s="55"/>
      <c r="L28" s="55"/>
      <c r="M28" s="55"/>
      <c r="N28" s="55"/>
      <c r="O28" s="55"/>
      <c r="P28" s="55"/>
      <c r="Q28" s="55"/>
      <c r="R28" s="55"/>
      <c r="S28" s="55"/>
      <c r="T28" s="55"/>
      <c r="U28" s="55"/>
      <c r="V28" s="55"/>
      <c r="W28" s="55"/>
      <c r="X28" s="55"/>
      <c r="Y28" s="55"/>
      <c r="Z28" s="55"/>
      <c r="AA28" s="55"/>
      <c r="AB28" s="55"/>
      <c r="AC28" s="55"/>
      <c r="AD28" s="55"/>
      <c r="AE28" s="55"/>
      <c r="AF28" s="55"/>
      <c r="AG28" s="55"/>
      <c r="AH28" s="55"/>
      <c r="AI28" s="55"/>
      <c r="AJ28" s="55"/>
      <c r="AK28" s="55"/>
      <c r="AL28" s="55"/>
      <c r="AM28" s="55"/>
      <c r="AN28" s="55"/>
      <c r="AO28" s="55"/>
      <c r="AP28" s="55"/>
      <c r="AQ28" s="55"/>
      <c r="AR28" s="55"/>
      <c r="AS28" s="55"/>
      <c r="AT28" s="55"/>
      <c r="AU28" s="55"/>
      <c r="AV28" s="55"/>
      <c r="AW28" s="55"/>
      <c r="AX28" s="55"/>
      <c r="AY28" s="55"/>
      <c r="AZ28" s="55"/>
      <c r="BA28" s="55"/>
      <c r="BB28" s="55"/>
      <c r="BC28" s="55"/>
      <c r="BD28" s="55"/>
      <c r="BE28" s="55"/>
    </row>
    <row r="29" spans="1:57" ht="20.100000000000001" customHeight="1" x14ac:dyDescent="0.15">
      <c r="A29" s="55"/>
      <c r="B29" s="55"/>
      <c r="C29" s="55"/>
      <c r="D29" s="55"/>
      <c r="E29" s="55"/>
      <c r="F29" s="55"/>
      <c r="G29" s="55"/>
      <c r="H29" s="55"/>
      <c r="I29" s="55"/>
      <c r="J29" s="55"/>
      <c r="K29" s="55"/>
      <c r="L29" s="55"/>
      <c r="M29" s="55"/>
      <c r="N29" s="55"/>
      <c r="O29" s="55"/>
      <c r="P29" s="55"/>
      <c r="Q29" s="55"/>
      <c r="R29" s="55"/>
      <c r="S29" s="55"/>
      <c r="T29" s="55"/>
      <c r="U29" s="55"/>
      <c r="V29" s="55"/>
      <c r="W29" s="55"/>
      <c r="X29" s="55"/>
      <c r="Y29" s="55"/>
      <c r="Z29" s="55"/>
      <c r="AA29" s="55"/>
      <c r="AB29" s="55"/>
      <c r="AC29" s="55"/>
      <c r="AD29" s="55"/>
      <c r="AE29" s="55"/>
      <c r="AF29" s="55"/>
      <c r="AG29" s="55"/>
      <c r="AH29" s="55"/>
      <c r="AI29" s="55"/>
      <c r="AJ29" s="55"/>
      <c r="AK29" s="55"/>
      <c r="AL29" s="55"/>
      <c r="AM29" s="55"/>
      <c r="AN29" s="55"/>
      <c r="AO29" s="55"/>
      <c r="AP29" s="55"/>
      <c r="AQ29" s="55"/>
      <c r="AR29" s="55"/>
      <c r="AS29" s="55"/>
      <c r="AT29" s="55"/>
      <c r="AU29" s="55"/>
      <c r="AV29" s="55"/>
      <c r="AW29" s="55"/>
      <c r="AX29" s="55"/>
      <c r="AY29" s="55"/>
      <c r="AZ29" s="55"/>
      <c r="BA29" s="55"/>
      <c r="BB29" s="55"/>
      <c r="BC29" s="55"/>
      <c r="BD29" s="55"/>
      <c r="BE29" s="55"/>
    </row>
    <row r="30" spans="1:57" ht="20.100000000000001" customHeight="1" x14ac:dyDescent="0.15">
      <c r="A30" s="55"/>
      <c r="B30" s="55"/>
      <c r="C30" s="55"/>
      <c r="D30" s="55"/>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55"/>
      <c r="AK30" s="55"/>
      <c r="AL30" s="55"/>
      <c r="AM30" s="55"/>
      <c r="AN30" s="55"/>
      <c r="AO30" s="55"/>
      <c r="AP30" s="55"/>
      <c r="AQ30" s="55"/>
      <c r="AR30" s="55"/>
      <c r="AS30" s="55"/>
      <c r="AT30" s="55"/>
      <c r="AU30" s="55"/>
      <c r="AV30" s="55"/>
      <c r="AW30" s="55"/>
      <c r="AX30" s="55"/>
      <c r="AY30" s="55"/>
      <c r="AZ30" s="55"/>
      <c r="BA30" s="55"/>
      <c r="BB30" s="55"/>
      <c r="BC30" s="55"/>
      <c r="BD30" s="55"/>
      <c r="BE30" s="55"/>
    </row>
    <row r="31" spans="1:57" ht="20.100000000000001" customHeight="1" x14ac:dyDescent="0.15">
      <c r="A31" s="55"/>
      <c r="B31" s="55"/>
      <c r="C31" s="55"/>
      <c r="D31" s="55"/>
      <c r="E31" s="55"/>
      <c r="F31" s="55"/>
      <c r="G31" s="55"/>
      <c r="H31" s="55"/>
      <c r="I31" s="55"/>
      <c r="J31" s="55"/>
      <c r="K31" s="55"/>
      <c r="L31" s="55"/>
      <c r="M31" s="55"/>
      <c r="N31" s="55"/>
      <c r="O31" s="55"/>
      <c r="P31" s="55"/>
      <c r="Q31" s="55"/>
      <c r="R31" s="55"/>
      <c r="S31" s="55"/>
      <c r="T31" s="55"/>
      <c r="U31" s="55"/>
      <c r="V31" s="55"/>
      <c r="W31" s="55"/>
      <c r="X31" s="55"/>
      <c r="Y31" s="55"/>
      <c r="Z31" s="55"/>
      <c r="AA31" s="55"/>
      <c r="AB31" s="55"/>
      <c r="AC31" s="55"/>
      <c r="AD31" s="55"/>
      <c r="AE31" s="55"/>
      <c r="AF31" s="55"/>
      <c r="AG31" s="55"/>
      <c r="AH31" s="55"/>
      <c r="AI31" s="55"/>
      <c r="AJ31" s="55"/>
      <c r="AK31" s="55"/>
      <c r="AL31" s="55"/>
      <c r="AM31" s="55"/>
      <c r="AN31" s="55"/>
      <c r="AO31" s="55"/>
      <c r="AP31" s="55"/>
      <c r="AQ31" s="55"/>
      <c r="AR31" s="55"/>
      <c r="AS31" s="55"/>
      <c r="AT31" s="55"/>
      <c r="AU31" s="55"/>
      <c r="AV31" s="55"/>
      <c r="AW31" s="55"/>
      <c r="AX31" s="55"/>
      <c r="AY31" s="55"/>
      <c r="AZ31" s="55"/>
      <c r="BA31" s="55"/>
      <c r="BB31" s="55"/>
      <c r="BC31" s="55"/>
      <c r="BD31" s="55"/>
      <c r="BE31" s="55"/>
    </row>
    <row r="32" spans="1:57" ht="20.100000000000001" customHeight="1" x14ac:dyDescent="0.15">
      <c r="A32" s="55"/>
      <c r="B32" s="55"/>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row>
    <row r="33" spans="1:57" ht="20.100000000000001" customHeight="1" x14ac:dyDescent="0.15">
      <c r="A33" s="55"/>
      <c r="B33" s="55"/>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row>
    <row r="34" spans="1:57" ht="20.100000000000001" customHeight="1" x14ac:dyDescent="0.15">
      <c r="A34" s="55"/>
      <c r="B34" s="55"/>
      <c r="C34" s="55"/>
      <c r="D34" s="55"/>
      <c r="E34" s="55"/>
      <c r="F34" s="55"/>
      <c r="G34" s="55"/>
      <c r="H34" s="55"/>
      <c r="I34" s="55"/>
      <c r="J34" s="55"/>
      <c r="K34" s="55"/>
      <c r="L34" s="55"/>
      <c r="M34" s="55"/>
      <c r="N34" s="55"/>
      <c r="O34" s="55"/>
      <c r="P34" s="55"/>
      <c r="Q34" s="55"/>
      <c r="R34" s="55"/>
      <c r="S34" s="55"/>
      <c r="T34" s="55"/>
      <c r="U34" s="55"/>
      <c r="V34" s="55"/>
      <c r="W34" s="55"/>
      <c r="X34" s="55"/>
      <c r="Y34" s="55"/>
      <c r="Z34" s="55"/>
      <c r="AA34" s="55"/>
      <c r="AB34" s="55"/>
      <c r="AC34" s="55"/>
      <c r="AD34" s="55"/>
      <c r="AE34" s="55"/>
      <c r="AF34" s="55"/>
      <c r="AG34" s="55"/>
      <c r="AH34" s="55"/>
      <c r="AI34" s="55"/>
      <c r="AJ34" s="55"/>
      <c r="AK34" s="55"/>
      <c r="AL34" s="55"/>
      <c r="AM34" s="55"/>
      <c r="AN34" s="55"/>
      <c r="AO34" s="55"/>
      <c r="AP34" s="55"/>
      <c r="AQ34" s="55"/>
      <c r="AR34" s="55"/>
      <c r="AS34" s="55"/>
      <c r="AT34" s="55"/>
      <c r="AU34" s="55"/>
      <c r="AV34" s="55"/>
      <c r="AW34" s="55"/>
      <c r="AX34" s="55"/>
      <c r="AY34" s="55"/>
      <c r="AZ34" s="55"/>
      <c r="BA34" s="55"/>
      <c r="BB34" s="55"/>
      <c r="BC34" s="55"/>
      <c r="BD34" s="55"/>
      <c r="BE34" s="55"/>
    </row>
    <row r="35" spans="1:57" ht="20.100000000000001" customHeight="1" x14ac:dyDescent="0.15">
      <c r="A35" s="55"/>
      <c r="B35" s="55"/>
      <c r="C35" s="55"/>
      <c r="D35" s="55"/>
      <c r="E35" s="55"/>
      <c r="F35" s="55"/>
      <c r="G35" s="55"/>
      <c r="H35" s="55"/>
      <c r="I35" s="55"/>
      <c r="J35" s="55"/>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55"/>
      <c r="AL35" s="55"/>
      <c r="AM35" s="55"/>
      <c r="AN35" s="55"/>
      <c r="AO35" s="55"/>
      <c r="AP35" s="55"/>
      <c r="AQ35" s="55"/>
      <c r="AR35" s="55"/>
      <c r="AS35" s="55"/>
      <c r="AT35" s="55"/>
      <c r="AU35" s="55"/>
      <c r="AV35" s="55"/>
      <c r="AW35" s="55"/>
      <c r="AX35" s="55"/>
      <c r="AY35" s="55"/>
      <c r="AZ35" s="55"/>
      <c r="BA35" s="55"/>
      <c r="BB35" s="55"/>
      <c r="BC35" s="55"/>
      <c r="BD35" s="55"/>
      <c r="BE35" s="55"/>
    </row>
    <row r="36" spans="1:57" ht="20.100000000000001" customHeight="1" x14ac:dyDescent="0.15">
      <c r="A36" s="55"/>
      <c r="B36" s="55"/>
      <c r="C36" s="55"/>
      <c r="D36" s="55"/>
      <c r="E36" s="55"/>
      <c r="F36" s="55"/>
      <c r="G36" s="55"/>
      <c r="H36" s="55"/>
      <c r="I36" s="55"/>
      <c r="J36" s="55"/>
      <c r="K36" s="55"/>
      <c r="L36" s="55"/>
      <c r="M36" s="55"/>
      <c r="N36" s="55"/>
      <c r="O36" s="55"/>
      <c r="P36" s="55"/>
      <c r="Q36" s="55"/>
      <c r="R36" s="55"/>
      <c r="S36" s="55"/>
      <c r="T36" s="55"/>
      <c r="U36" s="55"/>
      <c r="V36" s="55"/>
      <c r="W36" s="55"/>
      <c r="X36" s="55"/>
      <c r="Y36" s="55"/>
      <c r="Z36" s="55"/>
      <c r="AA36" s="55"/>
      <c r="AB36" s="55"/>
      <c r="AC36" s="55"/>
      <c r="AD36" s="55"/>
      <c r="AE36" s="55"/>
      <c r="AF36" s="55"/>
      <c r="AG36" s="55"/>
      <c r="AH36" s="55"/>
      <c r="AI36" s="55"/>
      <c r="AJ36" s="55"/>
      <c r="AK36" s="55"/>
      <c r="AL36" s="55"/>
      <c r="AM36" s="55"/>
      <c r="AN36" s="55"/>
      <c r="AO36" s="55"/>
      <c r="AP36" s="55"/>
      <c r="AQ36" s="55"/>
      <c r="AR36" s="55"/>
      <c r="AS36" s="55"/>
      <c r="AT36" s="55"/>
      <c r="AU36" s="55"/>
      <c r="AV36" s="55"/>
      <c r="AW36" s="55"/>
      <c r="AX36" s="55"/>
      <c r="AY36" s="55"/>
      <c r="AZ36" s="55"/>
      <c r="BA36" s="55"/>
      <c r="BB36" s="55"/>
      <c r="BC36" s="55"/>
      <c r="BD36" s="55"/>
      <c r="BE36" s="55"/>
    </row>
    <row r="37" spans="1:57" ht="20.100000000000001" customHeight="1" x14ac:dyDescent="0.15">
      <c r="A37" s="55"/>
      <c r="B37" s="55"/>
      <c r="C37" s="55"/>
      <c r="D37" s="55"/>
      <c r="E37" s="55"/>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55"/>
      <c r="AO37" s="55"/>
      <c r="AP37" s="55"/>
      <c r="AQ37" s="55"/>
      <c r="AR37" s="55"/>
      <c r="AS37" s="55"/>
      <c r="AT37" s="55"/>
      <c r="AU37" s="55"/>
      <c r="AV37" s="55"/>
      <c r="AW37" s="55"/>
      <c r="AX37" s="55"/>
      <c r="AY37" s="55"/>
      <c r="AZ37" s="55"/>
      <c r="BA37" s="55"/>
      <c r="BB37" s="55"/>
      <c r="BC37" s="55"/>
      <c r="BD37" s="55"/>
      <c r="BE37" s="55"/>
    </row>
    <row r="38" spans="1:57" ht="20.100000000000001" customHeight="1" x14ac:dyDescent="0.15">
      <c r="A38" s="55"/>
      <c r="B38" s="55"/>
      <c r="C38" s="55"/>
      <c r="D38" s="55"/>
      <c r="E38" s="55"/>
      <c r="F38" s="55"/>
      <c r="G38" s="55"/>
      <c r="H38" s="55"/>
      <c r="I38" s="55"/>
      <c r="J38" s="55"/>
      <c r="K38" s="55"/>
      <c r="L38" s="55"/>
      <c r="M38" s="55"/>
      <c r="N38" s="55"/>
      <c r="O38" s="55"/>
      <c r="P38" s="55"/>
      <c r="Q38" s="55"/>
      <c r="R38" s="55"/>
      <c r="S38" s="55"/>
      <c r="T38" s="55"/>
      <c r="U38" s="55"/>
      <c r="V38" s="55"/>
      <c r="W38" s="55"/>
      <c r="X38" s="55"/>
      <c r="Y38" s="55"/>
      <c r="Z38" s="55"/>
      <c r="AA38" s="55"/>
      <c r="AB38" s="55"/>
      <c r="AC38" s="55"/>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row>
    <row r="39" spans="1:57" ht="20.100000000000001" customHeight="1" x14ac:dyDescent="0.15">
      <c r="A39" s="55"/>
      <c r="B39" s="55"/>
      <c r="C39" s="55"/>
      <c r="D39" s="55"/>
      <c r="E39" s="55"/>
      <c r="F39" s="55"/>
      <c r="G39" s="55"/>
      <c r="H39" s="55"/>
      <c r="I39" s="55"/>
      <c r="J39" s="55"/>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c r="AJ39" s="55"/>
      <c r="AK39" s="55"/>
      <c r="AL39" s="55"/>
      <c r="AM39" s="55"/>
      <c r="AN39" s="55"/>
      <c r="AO39" s="55"/>
      <c r="AP39" s="55"/>
      <c r="AQ39" s="55"/>
      <c r="AR39" s="55"/>
      <c r="AS39" s="55"/>
      <c r="AT39" s="55"/>
      <c r="AU39" s="55"/>
      <c r="AV39" s="55"/>
      <c r="AW39" s="55"/>
      <c r="AX39" s="55"/>
      <c r="AY39" s="55"/>
      <c r="AZ39" s="55"/>
      <c r="BA39" s="55"/>
      <c r="BB39" s="55"/>
      <c r="BC39" s="55"/>
      <c r="BD39" s="55"/>
      <c r="BE39" s="55"/>
    </row>
    <row r="40" spans="1:57" ht="20.100000000000001" customHeight="1" x14ac:dyDescent="0.15">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row>
    <row r="41" spans="1:57" ht="20.100000000000001" customHeight="1" x14ac:dyDescent="0.15">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row>
    <row r="42" spans="1:57" ht="20.100000000000001" customHeight="1" x14ac:dyDescent="0.15">
      <c r="A42" s="55"/>
      <c r="B42" s="55"/>
      <c r="C42" s="55"/>
      <c r="D42" s="55"/>
      <c r="E42" s="55"/>
      <c r="F42" s="55"/>
      <c r="G42" s="55"/>
      <c r="H42" s="55"/>
      <c r="I42" s="55"/>
      <c r="J42" s="55"/>
      <c r="K42" s="55"/>
      <c r="L42" s="55"/>
      <c r="M42" s="55"/>
      <c r="N42" s="55"/>
      <c r="O42" s="55"/>
      <c r="P42" s="55"/>
      <c r="Q42" s="55"/>
      <c r="R42" s="55"/>
      <c r="S42" s="55"/>
      <c r="T42" s="55"/>
      <c r="U42" s="55"/>
      <c r="V42" s="55"/>
      <c r="W42" s="55"/>
      <c r="X42" s="55"/>
      <c r="Y42" s="55"/>
      <c r="Z42" s="55"/>
      <c r="AA42" s="55"/>
      <c r="AB42" s="55"/>
      <c r="AC42" s="55"/>
      <c r="AD42" s="55"/>
      <c r="AE42" s="55"/>
      <c r="AF42" s="55"/>
      <c r="AG42" s="55"/>
      <c r="AH42" s="55"/>
      <c r="AI42" s="55"/>
      <c r="AJ42" s="55"/>
      <c r="AK42" s="55"/>
      <c r="AL42" s="55"/>
      <c r="AM42" s="55"/>
      <c r="AN42" s="55"/>
      <c r="AO42" s="55"/>
      <c r="AP42" s="55"/>
      <c r="AQ42" s="55"/>
      <c r="AR42" s="55"/>
      <c r="AS42" s="55"/>
      <c r="AT42" s="55"/>
      <c r="AU42" s="55"/>
      <c r="AV42" s="55"/>
      <c r="AW42" s="55"/>
      <c r="AX42" s="55"/>
      <c r="AY42" s="55"/>
      <c r="AZ42" s="55"/>
      <c r="BA42" s="55"/>
      <c r="BB42" s="55"/>
      <c r="BC42" s="55"/>
      <c r="BD42" s="55"/>
      <c r="BE42" s="55"/>
    </row>
    <row r="43" spans="1:57" ht="20.100000000000001" customHeight="1" x14ac:dyDescent="0.15">
      <c r="A43" s="55"/>
      <c r="B43" s="55"/>
      <c r="C43" s="55"/>
      <c r="D43" s="55"/>
      <c r="E43" s="55"/>
      <c r="F43" s="55"/>
      <c r="G43" s="55"/>
      <c r="H43" s="55"/>
      <c r="I43" s="55"/>
      <c r="J43" s="55"/>
      <c r="K43" s="55"/>
      <c r="L43" s="55"/>
      <c r="M43" s="55"/>
      <c r="N43" s="55"/>
      <c r="O43" s="55"/>
      <c r="P43" s="55"/>
      <c r="Q43" s="55"/>
      <c r="R43" s="55"/>
      <c r="S43" s="55"/>
      <c r="T43" s="55"/>
      <c r="U43" s="55"/>
      <c r="V43" s="55"/>
      <c r="W43" s="55"/>
      <c r="X43" s="55"/>
      <c r="Y43" s="55"/>
      <c r="Z43" s="55"/>
      <c r="AA43" s="55"/>
      <c r="AB43" s="55"/>
      <c r="AC43" s="55"/>
      <c r="AD43" s="55"/>
      <c r="AE43" s="55"/>
      <c r="AF43" s="55"/>
      <c r="AG43" s="55"/>
      <c r="AH43" s="55"/>
      <c r="AI43" s="55"/>
      <c r="AJ43" s="55"/>
      <c r="AK43" s="55"/>
      <c r="AL43" s="55"/>
      <c r="AM43" s="55"/>
      <c r="AN43" s="55"/>
      <c r="AO43" s="55"/>
      <c r="AP43" s="55"/>
      <c r="AQ43" s="55"/>
      <c r="AR43" s="55"/>
      <c r="AS43" s="55"/>
      <c r="AT43" s="55"/>
      <c r="AU43" s="55"/>
      <c r="AV43" s="55"/>
      <c r="AW43" s="55"/>
      <c r="AX43" s="55"/>
      <c r="AY43" s="55"/>
      <c r="AZ43" s="55"/>
      <c r="BA43" s="55"/>
      <c r="BB43" s="55"/>
      <c r="BC43" s="55"/>
      <c r="BD43" s="55"/>
      <c r="BE43" s="55"/>
    </row>
    <row r="44" spans="1:57" ht="20.100000000000001" customHeight="1" x14ac:dyDescent="0.15">
      <c r="A44" s="55"/>
      <c r="B44" s="55"/>
      <c r="C44" s="55"/>
      <c r="D44" s="55"/>
      <c r="E44" s="55"/>
      <c r="F44" s="55"/>
      <c r="G44" s="55"/>
      <c r="H44" s="55"/>
      <c r="I44" s="55"/>
      <c r="J44" s="55"/>
      <c r="K44" s="55"/>
      <c r="L44" s="55"/>
      <c r="M44" s="55"/>
      <c r="N44" s="55"/>
      <c r="O44" s="55"/>
      <c r="P44" s="55"/>
      <c r="Q44" s="55"/>
      <c r="R44" s="55"/>
      <c r="S44" s="55"/>
      <c r="T44" s="55"/>
      <c r="U44" s="55"/>
      <c r="V44" s="55"/>
      <c r="W44" s="55"/>
      <c r="X44" s="55"/>
      <c r="Y44" s="55"/>
      <c r="Z44" s="55"/>
      <c r="AA44" s="55"/>
      <c r="AB44" s="55"/>
      <c r="AC44" s="55"/>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row>
    <row r="45" spans="1:57" ht="20.100000000000001" customHeight="1" x14ac:dyDescent="0.15">
      <c r="A45" s="55"/>
      <c r="B45" s="55"/>
      <c r="C45" s="55"/>
      <c r="D45" s="55"/>
      <c r="E45" s="55"/>
      <c r="F45" s="55"/>
      <c r="G45" s="55"/>
      <c r="H45" s="55"/>
      <c r="I45" s="55"/>
      <c r="J45" s="55"/>
      <c r="K45" s="55"/>
      <c r="L45" s="55"/>
      <c r="M45" s="55"/>
      <c r="N45" s="55"/>
      <c r="O45" s="55"/>
      <c r="P45" s="55"/>
      <c r="Q45" s="55"/>
      <c r="R45" s="55"/>
      <c r="S45" s="55"/>
      <c r="T45" s="55"/>
      <c r="U45" s="55"/>
      <c r="V45" s="55"/>
      <c r="W45" s="55"/>
      <c r="X45" s="55"/>
      <c r="Y45" s="55"/>
      <c r="Z45" s="55"/>
      <c r="AA45" s="55"/>
      <c r="AB45" s="55"/>
      <c r="AC45" s="55"/>
      <c r="AD45" s="55"/>
      <c r="AE45" s="55"/>
      <c r="AF45" s="55"/>
      <c r="AG45" s="55"/>
      <c r="AH45" s="55"/>
      <c r="AI45" s="55"/>
      <c r="AJ45" s="55"/>
      <c r="AK45" s="55"/>
      <c r="AL45" s="55"/>
      <c r="AM45" s="55"/>
      <c r="AN45" s="55"/>
      <c r="AO45" s="55"/>
      <c r="AP45" s="55"/>
      <c r="AQ45" s="55"/>
      <c r="AR45" s="55"/>
      <c r="AS45" s="55"/>
      <c r="AT45" s="55"/>
      <c r="AU45" s="55"/>
      <c r="AV45" s="55"/>
      <c r="AW45" s="55"/>
      <c r="AX45" s="55"/>
      <c r="AY45" s="55"/>
      <c r="AZ45" s="55"/>
      <c r="BA45" s="55"/>
      <c r="BB45" s="55"/>
      <c r="BC45" s="55"/>
      <c r="BD45" s="55"/>
      <c r="BE45" s="55"/>
    </row>
    <row r="46" spans="1:57" ht="20.100000000000001" customHeight="1" x14ac:dyDescent="0.15">
      <c r="A46" s="55"/>
      <c r="B46" s="55"/>
      <c r="C46" s="55"/>
      <c r="D46" s="55"/>
      <c r="E46" s="55"/>
      <c r="F46" s="55"/>
      <c r="G46" s="55"/>
      <c r="H46" s="55"/>
      <c r="I46" s="55"/>
      <c r="J46" s="55"/>
      <c r="K46" s="55"/>
      <c r="L46" s="55"/>
      <c r="M46" s="55"/>
      <c r="N46" s="55"/>
      <c r="O46" s="55"/>
      <c r="P46" s="55"/>
      <c r="Q46" s="55"/>
      <c r="R46" s="55"/>
      <c r="S46" s="55"/>
      <c r="T46" s="55"/>
      <c r="U46" s="55"/>
      <c r="V46" s="55"/>
      <c r="W46" s="55"/>
      <c r="X46" s="55"/>
      <c r="Y46" s="55"/>
      <c r="Z46" s="55"/>
      <c r="AA46" s="55"/>
      <c r="AB46" s="55"/>
      <c r="AC46" s="55"/>
      <c r="AD46" s="55"/>
      <c r="AE46" s="55"/>
      <c r="AF46" s="55"/>
      <c r="AG46" s="55"/>
      <c r="AH46" s="55"/>
      <c r="AI46" s="55"/>
      <c r="AJ46" s="55"/>
      <c r="AK46" s="55"/>
      <c r="AL46" s="55"/>
      <c r="AM46" s="55"/>
      <c r="AN46" s="55"/>
      <c r="AO46" s="55"/>
      <c r="AP46" s="55"/>
      <c r="AQ46" s="55"/>
      <c r="AR46" s="55"/>
      <c r="AS46" s="55"/>
      <c r="AT46" s="55"/>
      <c r="AU46" s="55"/>
      <c r="AV46" s="55"/>
      <c r="AW46" s="55"/>
      <c r="AX46" s="55"/>
      <c r="AY46" s="55"/>
      <c r="AZ46" s="55"/>
      <c r="BA46" s="55"/>
      <c r="BB46" s="55"/>
      <c r="BC46" s="55"/>
      <c r="BD46" s="55"/>
      <c r="BE46" s="55"/>
    </row>
  </sheetData>
  <sheetProtection algorithmName="SHA-512" hashValue="DuPL1nTIgFECzu0U5yMiD4vTnTNntyWn+tKXgGhTItCzjPf8d0DVAssh7RWXjtQmLyHVkiRD4tjT15Ew8R3FIQ==" saltValue="QNFv2MKuJJTyXeklH4Tuhg==" spinCount="100000" sheet="1" objects="1" scenarios="1"/>
  <mergeCells count="4">
    <mergeCell ref="P22:Q22"/>
    <mergeCell ref="C23:N23"/>
    <mergeCell ref="P23:Q23"/>
    <mergeCell ref="O18:R18"/>
  </mergeCells>
  <hyperlinks>
    <hyperlink ref="O18:Q18" location="calc2015!A1" tooltip="Pulse aquí" display="} Pulse aquí" xr:uid="{00000000-0004-0000-0000-000000000000}"/>
    <hyperlink ref="C23:L23" r:id="rId1" display="Rambla de Cataluña, 12, 1° 1ª § klantenservice@indicator.be" xr:uid="{00000000-0004-0000-0000-000001000000}"/>
    <hyperlink ref="C23:N23" r:id="rId2" display="Avenida Diagonal, 415, 1°. 08008 Barcelona - servicio.clientes@indicator.es" xr:uid="{00000000-0004-0000-0000-000002000000}"/>
    <hyperlink ref="O18:R18" location="hoja1!A1" tooltip="Pulse aquí para acceder a la herramienta" display="} Acceso a la herramienta" xr:uid="{00000000-0004-0000-0000-000003000000}"/>
  </hyperlinks>
  <pageMargins left="0.75" right="0.75" top="1" bottom="1" header="0.5" footer="0.5"/>
  <pageSetup paperSize="9" orientation="portrait" r:id="rId3"/>
  <headerFooter alignWithMargins="0"/>
  <drawing r:id="rId4"/>
  <legacy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M50"/>
  <sheetViews>
    <sheetView showGridLines="0" zoomScale="90" zoomScaleNormal="90" zoomScaleSheetLayoutView="100" workbookViewId="0">
      <selection activeCell="J2" sqref="J2"/>
    </sheetView>
  </sheetViews>
  <sheetFormatPr baseColWidth="10" defaultColWidth="5.7109375" defaultRowHeight="15.75" customHeight="1" x14ac:dyDescent="0.15"/>
  <cols>
    <col min="1" max="1" width="5.7109375" style="17" customWidth="1"/>
    <col min="2" max="2" width="24.5703125" style="17" customWidth="1"/>
    <col min="3" max="3" width="12" style="17" customWidth="1"/>
    <col min="4" max="4" width="22.85546875" style="17" customWidth="1"/>
    <col min="5" max="5" width="11.7109375" style="17" customWidth="1"/>
    <col min="6" max="6" width="10" style="17" customWidth="1"/>
    <col min="7" max="7" width="10.85546875" style="17" customWidth="1"/>
    <col min="8" max="8" width="19.5703125" style="17" customWidth="1"/>
    <col min="9" max="9" width="5.7109375" style="17" customWidth="1"/>
    <col min="10" max="16384" width="5.7109375" style="17"/>
  </cols>
  <sheetData>
    <row r="1" spans="2:13" s="5" customFormat="1" ht="15.75" customHeight="1" thickBot="1" x14ac:dyDescent="0.25">
      <c r="J1" s="6"/>
      <c r="K1" s="7"/>
      <c r="L1" s="8"/>
      <c r="M1" s="9"/>
    </row>
    <row r="2" spans="2:13" s="5" customFormat="1" ht="30" customHeight="1" thickBot="1" x14ac:dyDescent="0.2">
      <c r="B2" s="91" t="s">
        <v>41</v>
      </c>
      <c r="C2" s="91"/>
      <c r="D2" s="91"/>
      <c r="E2" s="91"/>
      <c r="F2" s="91"/>
      <c r="G2" s="91"/>
      <c r="H2" s="91"/>
      <c r="J2" s="10" t="s">
        <v>2</v>
      </c>
      <c r="K2" s="11" t="s">
        <v>3</v>
      </c>
      <c r="L2" s="12" t="s">
        <v>4</v>
      </c>
      <c r="M2" s="12" t="s">
        <v>5</v>
      </c>
    </row>
    <row r="3" spans="2:13" s="5" customFormat="1" ht="15.75" customHeight="1" x14ac:dyDescent="0.15">
      <c r="J3" s="13"/>
      <c r="K3" s="13"/>
      <c r="L3" s="13"/>
      <c r="M3" s="13"/>
    </row>
    <row r="4" spans="2:13" s="5" customFormat="1" ht="15.75" hidden="1" customHeight="1" x14ac:dyDescent="0.15">
      <c r="J4" s="13"/>
      <c r="K4" s="13"/>
      <c r="L4" s="13"/>
      <c r="M4" s="13"/>
    </row>
    <row r="5" spans="2:13" s="5" customFormat="1" ht="15.75" hidden="1" customHeight="1" x14ac:dyDescent="0.15">
      <c r="H5" s="33"/>
      <c r="J5" s="19"/>
      <c r="K5" s="13"/>
      <c r="L5" s="13"/>
      <c r="M5" s="13"/>
    </row>
    <row r="6" spans="2:13" s="5" customFormat="1" ht="15.75" hidden="1" customHeight="1" x14ac:dyDescent="0.15">
      <c r="H6" s="33"/>
      <c r="J6" s="19"/>
      <c r="K6" s="13"/>
      <c r="L6" s="13"/>
      <c r="M6" s="13"/>
    </row>
    <row r="7" spans="2:13" s="5" customFormat="1" ht="15.75" hidden="1" customHeight="1" x14ac:dyDescent="0.15">
      <c r="H7" s="33"/>
      <c r="J7" s="13"/>
      <c r="K7" s="13"/>
      <c r="L7" s="13"/>
      <c r="M7" s="13"/>
    </row>
    <row r="8" spans="2:13" s="5" customFormat="1" ht="15.75" hidden="1" customHeight="1" x14ac:dyDescent="0.15">
      <c r="H8" s="33"/>
      <c r="J8" s="13"/>
      <c r="K8" s="13"/>
      <c r="L8" s="13"/>
      <c r="M8" s="13"/>
    </row>
    <row r="9" spans="2:13" s="5" customFormat="1" ht="15.75" hidden="1" customHeight="1" x14ac:dyDescent="0.15">
      <c r="H9" s="33"/>
      <c r="J9" s="13"/>
      <c r="K9" s="13"/>
      <c r="L9" s="13"/>
      <c r="M9" s="13"/>
    </row>
    <row r="10" spans="2:13" s="5" customFormat="1" ht="15.75" hidden="1" customHeight="1" x14ac:dyDescent="0.15">
      <c r="H10" s="33"/>
      <c r="J10" s="13"/>
      <c r="K10" s="13"/>
      <c r="L10" s="13"/>
      <c r="M10" s="13"/>
    </row>
    <row r="11" spans="2:13" s="5" customFormat="1" ht="15.75" hidden="1" customHeight="1" x14ac:dyDescent="0.15">
      <c r="H11" s="33"/>
      <c r="J11" s="13"/>
      <c r="K11" s="13"/>
      <c r="L11" s="13"/>
      <c r="M11" s="13"/>
    </row>
    <row r="12" spans="2:13" s="5" customFormat="1" ht="15.75" hidden="1" customHeight="1" x14ac:dyDescent="0.15">
      <c r="H12" s="33"/>
      <c r="J12" s="13"/>
      <c r="K12" s="13"/>
      <c r="L12" s="13"/>
      <c r="M12" s="13"/>
    </row>
    <row r="13" spans="2:13" s="5" customFormat="1" ht="15.75" hidden="1" customHeight="1" x14ac:dyDescent="0.15">
      <c r="H13" s="33"/>
      <c r="J13" s="13"/>
      <c r="K13" s="13"/>
      <c r="L13" s="13"/>
      <c r="M13" s="13"/>
    </row>
    <row r="14" spans="2:13" s="5" customFormat="1" ht="15.75" hidden="1" customHeight="1" x14ac:dyDescent="0.15">
      <c r="H14" s="33"/>
      <c r="J14" s="13"/>
      <c r="K14" s="13"/>
      <c r="L14" s="13"/>
      <c r="M14" s="13"/>
    </row>
    <row r="15" spans="2:13" s="5" customFormat="1" ht="15.75" customHeight="1" x14ac:dyDescent="0.15">
      <c r="H15" s="33"/>
      <c r="J15" s="13"/>
      <c r="K15" s="13"/>
      <c r="L15" s="13"/>
      <c r="M15" s="13"/>
    </row>
    <row r="16" spans="2:13" s="5" customFormat="1" ht="15.75" customHeight="1" x14ac:dyDescent="0.15">
      <c r="J16" s="13"/>
      <c r="K16" s="13"/>
      <c r="L16" s="13"/>
      <c r="M16" s="13"/>
    </row>
    <row r="17" spans="1:13" s="5" customFormat="1" ht="15.75" customHeight="1" x14ac:dyDescent="0.15">
      <c r="B17" s="15" t="s">
        <v>6</v>
      </c>
      <c r="C17" s="14"/>
      <c r="D17" s="14"/>
      <c r="E17" s="14"/>
      <c r="F17" s="14"/>
      <c r="G17" s="14"/>
      <c r="H17" s="14"/>
      <c r="I17" s="14"/>
      <c r="J17" s="13"/>
      <c r="K17" s="13"/>
      <c r="L17" s="13"/>
      <c r="M17" s="13"/>
    </row>
    <row r="18" spans="1:13" ht="15.75" customHeight="1" x14ac:dyDescent="0.15">
      <c r="B18" s="16" t="s">
        <v>25</v>
      </c>
      <c r="H18" s="18">
        <v>0</v>
      </c>
      <c r="J18" s="19"/>
      <c r="K18" s="19"/>
      <c r="L18" s="19"/>
      <c r="M18" s="19"/>
    </row>
    <row r="19" spans="1:13" ht="15.75" customHeight="1" x14ac:dyDescent="0.15">
      <c r="B19" s="16" t="s">
        <v>26</v>
      </c>
      <c r="H19" s="18">
        <v>0</v>
      </c>
      <c r="J19" s="19"/>
      <c r="K19" s="92"/>
      <c r="L19" s="92"/>
      <c r="M19" s="19"/>
    </row>
    <row r="20" spans="1:13" ht="15.75" customHeight="1" x14ac:dyDescent="0.15">
      <c r="B20" s="16" t="s">
        <v>7</v>
      </c>
      <c r="H20" s="20">
        <v>33730</v>
      </c>
      <c r="J20" s="21"/>
      <c r="K20" s="92"/>
      <c r="L20" s="92"/>
      <c r="M20" s="19"/>
    </row>
    <row r="21" spans="1:13" ht="15.75" customHeight="1" x14ac:dyDescent="0.15">
      <c r="B21" s="16" t="s">
        <v>52</v>
      </c>
      <c r="D21" s="22"/>
      <c r="H21" s="20">
        <v>45692</v>
      </c>
      <c r="J21" s="21"/>
      <c r="K21" s="93"/>
      <c r="L21" s="93"/>
      <c r="M21" s="19"/>
    </row>
    <row r="22" spans="1:13" ht="17.25" customHeight="1" x14ac:dyDescent="0.15">
      <c r="B22" s="16" t="s">
        <v>8</v>
      </c>
      <c r="J22" s="19"/>
      <c r="K22" s="19"/>
      <c r="L22" s="19"/>
      <c r="M22" s="19"/>
    </row>
    <row r="23" spans="1:13" ht="17.25" customHeight="1" x14ac:dyDescent="0.15">
      <c r="B23" s="16"/>
      <c r="J23" s="19"/>
      <c r="K23" s="19"/>
      <c r="L23" s="19"/>
      <c r="M23" s="19"/>
    </row>
    <row r="24" spans="1:13" ht="17.25" customHeight="1" thickBot="1" x14ac:dyDescent="0.2">
      <c r="A24" s="5"/>
      <c r="B24" s="15" t="s">
        <v>37</v>
      </c>
      <c r="C24" s="14"/>
      <c r="J24" s="19"/>
      <c r="K24" s="19"/>
      <c r="L24" s="19"/>
      <c r="M24" s="19"/>
    </row>
    <row r="25" spans="1:13" ht="15.75" customHeight="1" thickBot="1" x14ac:dyDescent="0.2">
      <c r="B25" s="16" t="s">
        <v>31</v>
      </c>
      <c r="F25" s="49"/>
      <c r="H25" s="51">
        <v>0</v>
      </c>
      <c r="J25" s="32" t="s">
        <v>3</v>
      </c>
      <c r="K25" s="48"/>
      <c r="L25" s="48"/>
      <c r="M25" s="19"/>
    </row>
    <row r="26" spans="1:13" ht="5.25" hidden="1" customHeight="1" thickBot="1" x14ac:dyDescent="0.2">
      <c r="A26" s="5"/>
      <c r="B26" s="15"/>
      <c r="C26" s="14"/>
      <c r="H26" s="52"/>
      <c r="J26" s="19"/>
      <c r="K26" s="19"/>
      <c r="L26" s="19"/>
      <c r="M26" s="19"/>
    </row>
    <row r="27" spans="1:13" ht="15.75" customHeight="1" thickBot="1" x14ac:dyDescent="0.2">
      <c r="B27" s="16" t="s">
        <v>32</v>
      </c>
      <c r="H27" s="51">
        <v>0</v>
      </c>
      <c r="J27" s="32" t="s">
        <v>3</v>
      </c>
      <c r="K27" s="19"/>
      <c r="L27" s="19"/>
      <c r="M27" s="19"/>
    </row>
    <row r="28" spans="1:13" ht="11.25" x14ac:dyDescent="0.15">
      <c r="B28" s="94" t="s">
        <v>54</v>
      </c>
      <c r="C28" s="94"/>
      <c r="D28" s="94"/>
      <c r="E28" s="94"/>
      <c r="F28" s="94"/>
      <c r="G28" s="94"/>
      <c r="H28" s="94"/>
      <c r="J28" s="19"/>
      <c r="K28" s="19"/>
      <c r="L28" s="19"/>
      <c r="M28" s="19"/>
    </row>
    <row r="29" spans="1:13" ht="11.25" x14ac:dyDescent="0.15">
      <c r="B29" s="50"/>
      <c r="C29" s="50"/>
      <c r="D29" s="50"/>
      <c r="E29" s="50"/>
      <c r="F29" s="50"/>
      <c r="G29" s="50"/>
      <c r="H29" s="50"/>
      <c r="J29" s="19"/>
      <c r="K29" s="19"/>
      <c r="L29" s="19"/>
      <c r="M29" s="19"/>
    </row>
    <row r="30" spans="1:13" ht="15.75" customHeight="1" x14ac:dyDescent="0.15">
      <c r="B30" s="15" t="s">
        <v>9</v>
      </c>
      <c r="J30" s="19"/>
      <c r="K30" s="19"/>
      <c r="L30" s="19"/>
      <c r="M30" s="19"/>
    </row>
    <row r="31" spans="1:13" ht="15.75" customHeight="1" x14ac:dyDescent="0.15">
      <c r="B31" s="16" t="s">
        <v>10</v>
      </c>
      <c r="G31" s="23"/>
      <c r="H31" s="24">
        <f>+H19-H18</f>
        <v>0</v>
      </c>
      <c r="J31" s="19"/>
      <c r="K31" s="19"/>
      <c r="L31" s="19"/>
      <c r="M31" s="19"/>
    </row>
    <row r="32" spans="1:13" ht="15.75" customHeight="1" x14ac:dyDescent="0.15">
      <c r="B32" s="16"/>
      <c r="G32" s="23"/>
      <c r="H32" s="25"/>
      <c r="J32" s="19"/>
      <c r="K32" s="19"/>
      <c r="L32" s="19"/>
      <c r="M32" s="19"/>
    </row>
    <row r="33" spans="2:13" ht="15.75" customHeight="1" x14ac:dyDescent="0.15">
      <c r="B33" s="15" t="s">
        <v>11</v>
      </c>
      <c r="J33" s="19"/>
      <c r="K33" s="19"/>
      <c r="L33" s="19"/>
      <c r="M33" s="19"/>
    </row>
    <row r="34" spans="2:13" ht="15.75" customHeight="1" x14ac:dyDescent="0.15">
      <c r="B34" s="26" t="s">
        <v>28</v>
      </c>
      <c r="J34" s="19"/>
      <c r="K34" s="19"/>
      <c r="L34" s="19"/>
      <c r="M34" s="19"/>
    </row>
    <row r="35" spans="2:13" ht="15.75" customHeight="1" x14ac:dyDescent="0.15">
      <c r="B35" s="27" t="s">
        <v>12</v>
      </c>
      <c r="H35" s="28">
        <f>MAX(0,+H21-H20)</f>
        <v>11962</v>
      </c>
      <c r="J35" s="19"/>
      <c r="K35" s="19"/>
      <c r="L35" s="19"/>
      <c r="M35" s="19"/>
    </row>
    <row r="36" spans="2:13" ht="15.75" customHeight="1" x14ac:dyDescent="0.15">
      <c r="B36" s="27" t="s">
        <v>13</v>
      </c>
      <c r="H36" s="28">
        <f>IF(H35=0,0,MAX(0,calculos!L12-H20))</f>
        <v>5006</v>
      </c>
      <c r="J36" s="19"/>
      <c r="K36" s="19"/>
      <c r="L36" s="19"/>
      <c r="M36" s="19"/>
    </row>
    <row r="37" spans="2:13" ht="15.75" customHeight="1" x14ac:dyDescent="0.15">
      <c r="B37" s="27" t="s">
        <v>14</v>
      </c>
      <c r="H37" s="28">
        <f>+H35-H36</f>
        <v>6956</v>
      </c>
      <c r="J37" s="19"/>
      <c r="K37" s="19"/>
      <c r="L37" s="19"/>
      <c r="M37" s="19"/>
    </row>
    <row r="38" spans="2:13" ht="15.75" customHeight="1" x14ac:dyDescent="0.15">
      <c r="B38" s="26" t="s">
        <v>35</v>
      </c>
      <c r="J38" s="19"/>
      <c r="K38" s="19"/>
      <c r="L38" s="19"/>
      <c r="M38" s="19"/>
    </row>
    <row r="39" spans="2:13" ht="15.75" customHeight="1" x14ac:dyDescent="0.15">
      <c r="B39" s="27" t="s">
        <v>15</v>
      </c>
      <c r="H39" s="29">
        <f>IF(calculos!K4=2,IF(H19&gt;=H27,IF(calculos!N2="No",0,+H27-H18),hoja1!H31),IF(H35=0,0,H36*H31/H35))</f>
        <v>0</v>
      </c>
      <c r="J39" s="19"/>
      <c r="K39" s="19"/>
      <c r="L39" s="19"/>
      <c r="M39" s="19"/>
    </row>
    <row r="40" spans="2:13" ht="15.75" customHeight="1" x14ac:dyDescent="0.15">
      <c r="B40" s="27" t="s">
        <v>30</v>
      </c>
      <c r="H40" s="29">
        <f>+IF((400000-H25)&gt;=H19,H39,H39*(400000-H25)/H19)</f>
        <v>0</v>
      </c>
      <c r="J40" s="19"/>
      <c r="K40" s="19"/>
      <c r="L40" s="19"/>
      <c r="M40" s="19"/>
    </row>
    <row r="41" spans="2:13" ht="15.75" customHeight="1" x14ac:dyDescent="0.15">
      <c r="B41" s="27" t="s">
        <v>33</v>
      </c>
      <c r="H41" s="30">
        <f>+IF(H40&lt;0,0,1-calculos!H46)</f>
        <v>0.33330000000000004</v>
      </c>
      <c r="J41" s="19"/>
      <c r="K41" s="19"/>
      <c r="L41" s="19"/>
      <c r="M41" s="19"/>
    </row>
    <row r="42" spans="2:13" ht="15.75" customHeight="1" x14ac:dyDescent="0.15">
      <c r="B42" s="27" t="s">
        <v>34</v>
      </c>
      <c r="H42" s="29">
        <f>+H40*H41</f>
        <v>0</v>
      </c>
      <c r="J42" s="19"/>
      <c r="K42" s="19"/>
      <c r="L42" s="19"/>
      <c r="M42" s="19"/>
    </row>
    <row r="43" spans="2:13" ht="15.75" customHeight="1" x14ac:dyDescent="0.15">
      <c r="B43" s="27" t="s">
        <v>16</v>
      </c>
      <c r="H43" s="29">
        <f>+H39-H42</f>
        <v>0</v>
      </c>
      <c r="J43" s="19"/>
      <c r="K43" s="19"/>
      <c r="L43" s="19"/>
      <c r="M43" s="19"/>
    </row>
    <row r="44" spans="2:13" ht="15.75" customHeight="1" x14ac:dyDescent="0.15">
      <c r="B44" s="26" t="s">
        <v>36</v>
      </c>
      <c r="J44" s="19"/>
      <c r="K44" s="19"/>
      <c r="L44" s="19"/>
      <c r="M44" s="19"/>
    </row>
    <row r="45" spans="2:13" ht="15.75" customHeight="1" x14ac:dyDescent="0.15">
      <c r="B45" s="27" t="s">
        <v>16</v>
      </c>
      <c r="H45" s="29">
        <f>+H31-H39</f>
        <v>0</v>
      </c>
      <c r="J45" s="19"/>
      <c r="K45" s="19"/>
      <c r="L45" s="19"/>
      <c r="M45" s="19"/>
    </row>
    <row r="46" spans="2:13" ht="15.75" customHeight="1" x14ac:dyDescent="0.15">
      <c r="B46" s="31"/>
      <c r="J46" s="19"/>
      <c r="K46" s="19"/>
      <c r="L46" s="19"/>
      <c r="M46" s="19"/>
    </row>
    <row r="47" spans="2:13" ht="15.75" customHeight="1" thickBot="1" x14ac:dyDescent="0.2">
      <c r="B47" s="4" t="s">
        <v>17</v>
      </c>
      <c r="C47" s="3"/>
      <c r="D47" s="3"/>
      <c r="E47" s="3"/>
      <c r="F47" s="3"/>
      <c r="G47" s="1"/>
      <c r="H47" s="2">
        <f>+IF(H41=0,H31,+H45+H43)</f>
        <v>0</v>
      </c>
      <c r="J47" s="19">
        <f>IF(H21&gt;39082,0.18,0.15)</f>
        <v>0.18</v>
      </c>
      <c r="K47" s="19"/>
      <c r="L47" s="19"/>
      <c r="M47" s="19"/>
    </row>
    <row r="48" spans="2:13" ht="15.75" customHeight="1" thickBot="1" x14ac:dyDescent="0.2">
      <c r="B48" s="4" t="s">
        <v>18</v>
      </c>
      <c r="C48" s="3"/>
      <c r="D48" s="3"/>
      <c r="E48" s="3"/>
      <c r="F48" s="3"/>
      <c r="G48" s="1"/>
      <c r="H48" s="2">
        <f>+IF(H21&gt;calculos!J7,calculos!I7,IF(H21&gt;calculos!J6,calculos!I6,IF(H21&gt;calculos!J5,calculos!I5,IF(H21&gt;calculos!J4,calculos!I4,calculos!I3))))</f>
        <v>0</v>
      </c>
      <c r="J48" s="32" t="s">
        <v>3</v>
      </c>
      <c r="K48" s="19"/>
      <c r="L48" s="19"/>
      <c r="M48" s="19"/>
    </row>
    <row r="49" spans="1:13" ht="15.75" customHeight="1" x14ac:dyDescent="0.15">
      <c r="J49" s="19"/>
      <c r="K49" s="19"/>
      <c r="L49" s="19"/>
      <c r="M49" s="19"/>
    </row>
    <row r="50" spans="1:13" ht="15.75" customHeight="1" x14ac:dyDescent="0.15">
      <c r="A50" s="19"/>
      <c r="B50" s="19"/>
      <c r="C50" s="19"/>
      <c r="D50" s="19"/>
      <c r="E50" s="19"/>
      <c r="F50" s="19"/>
      <c r="G50" s="19"/>
      <c r="H50" s="19"/>
      <c r="I50" s="19"/>
      <c r="J50" s="19"/>
      <c r="K50" s="19"/>
      <c r="L50" s="19"/>
      <c r="M50" s="19"/>
    </row>
  </sheetData>
  <sheetProtection algorithmName="SHA-512" hashValue="+mZ1QTMn7vTkM+vW8yaxWdl3bJPIOWVh6pAUTEFj+9usuYy7sDGOeV5oH8FkBP9nfG7/Pl4y6jCHATQs8N9a1g==" saltValue="3LHHVMTUruAidxbs3frjhQ==" spinCount="100000" sheet="1" objects="1" scenarios="1"/>
  <mergeCells count="5">
    <mergeCell ref="B2:H2"/>
    <mergeCell ref="K19:L19"/>
    <mergeCell ref="K20:L20"/>
    <mergeCell ref="K21:L21"/>
    <mergeCell ref="B28:H28"/>
  </mergeCells>
  <dataValidations count="3">
    <dataValidation type="decimal" operator="greaterThanOrEqual" allowBlank="1" showInputMessage="1" showErrorMessage="1" errorTitle="Importe erróneo:" error="La cotización media debe ser igual o superior a cero." sqref="H27" xr:uid="{00000000-0002-0000-0300-000000000000}">
      <formula1>0</formula1>
    </dataValidation>
    <dataValidation type="date" operator="greaterThanOrEqual" allowBlank="1" showInputMessage="1" showErrorMessage="1" errorTitle="Fecha incorrecta" error="Indique una fecha de venta a partir de 1 de enero de 2015" sqref="H21" xr:uid="{00000000-0002-0000-0300-000001000000}">
      <formula1>42005</formula1>
    </dataValidation>
    <dataValidation type="decimal" allowBlank="1" showInputMessage="1" showErrorMessage="1" errorTitle="Importe erróneo" error="Indique una cuantía entre 0 y 400.000 euros" sqref="H25" xr:uid="{00000000-0002-0000-0300-000002000000}">
      <formula1>0</formula1>
      <formula2>400000</formula2>
    </dataValidation>
  </dataValidations>
  <hyperlinks>
    <hyperlink ref="J2" location="Home!A1" tooltip="Inicio" display="Ç" xr:uid="{00000000-0004-0000-0300-000000000000}"/>
  </hyperlinks>
  <pageMargins left="0.78740157480314965" right="0.78740157480314965" top="0.78740157480314965" bottom="0.78740157480314965" header="0.51181102362204722" footer="0.51181102362204722"/>
  <pageSetup paperSize="9" scale="8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9697" r:id="rId4" name="Drop Down 1">
              <controlPr defaultSize="0" autoLine="0" autoPict="0">
                <anchor moveWithCells="1">
                  <from>
                    <xdr:col>6</xdr:col>
                    <xdr:colOff>0</xdr:colOff>
                    <xdr:row>21</xdr:row>
                    <xdr:rowOff>0</xdr:rowOff>
                  </from>
                  <to>
                    <xdr:col>7</xdr:col>
                    <xdr:colOff>1076325</xdr:colOff>
                    <xdr:row>22</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2:T48"/>
  <sheetViews>
    <sheetView showGridLines="0" topLeftCell="C1" workbookViewId="0">
      <selection activeCell="F6" sqref="F6"/>
    </sheetView>
  </sheetViews>
  <sheetFormatPr baseColWidth="10" defaultColWidth="30.7109375" defaultRowHeight="20.100000000000001" customHeight="1" x14ac:dyDescent="0.15"/>
  <cols>
    <col min="1" max="16384" width="30.7109375" style="34"/>
  </cols>
  <sheetData>
    <row r="2" spans="1:20" ht="20.100000000000001" customHeight="1" x14ac:dyDescent="0.15">
      <c r="A2" s="34">
        <v>1</v>
      </c>
      <c r="I2" s="34" t="s">
        <v>39</v>
      </c>
      <c r="K2" s="34" t="s">
        <v>19</v>
      </c>
      <c r="N2" s="34" t="str">
        <f>+IF(N3&gt;hoja1!H20,IF(calculos!K4=2,"Sí","No"),"No")</f>
        <v>No</v>
      </c>
    </row>
    <row r="3" spans="1:20" ht="20.100000000000001" customHeight="1" x14ac:dyDescent="0.2">
      <c r="F3" s="35" t="s">
        <v>20</v>
      </c>
      <c r="H3" s="53" t="s">
        <v>38</v>
      </c>
      <c r="I3" s="66">
        <f>+IF(hoja1!H47&lt;0,0,IF(+hoja1!H47&lt;=6000,0.195*hoja1!H47,IF(hoja1!H47&lt;=50000,6000*0.195+(hoja1!H47-6000)*0.215,6000*0.195+44000*0.215+(hoja1!H47-50000)*0.235)))</f>
        <v>0</v>
      </c>
      <c r="N3" s="36">
        <v>34699</v>
      </c>
    </row>
    <row r="4" spans="1:20" ht="20.100000000000001" customHeight="1" x14ac:dyDescent="0.2">
      <c r="D4" s="34" t="s">
        <v>21</v>
      </c>
      <c r="F4" s="35">
        <f>+YEAR(hoja1!H21)</f>
        <v>2025</v>
      </c>
      <c r="H4" s="53" t="s">
        <v>44</v>
      </c>
      <c r="I4" s="66">
        <f>+IF(hoja1!H47&lt;0,0,IF(hoja1!H47&lt;=6000,0.19*hoja1!H47,IF(hoja1!H47&lt;=50000,6000*0.19+(hoja1!H47-6000)*0.21,6000*0.19+44000*0.21+(hoja1!H47-50000)*0.23)))</f>
        <v>0</v>
      </c>
      <c r="J4" s="54">
        <v>42369</v>
      </c>
      <c r="K4" s="37">
        <v>1</v>
      </c>
    </row>
    <row r="5" spans="1:20" ht="20.100000000000001" customHeight="1" thickBot="1" x14ac:dyDescent="0.2">
      <c r="H5" s="53" t="s">
        <v>43</v>
      </c>
      <c r="I5" s="66">
        <f>+IF(hoja1!H47&lt;0,0,IF(hoja1!H47&lt;=200000,I4,+I4+(hoja1!H47-200000)*0.03))</f>
        <v>0</v>
      </c>
      <c r="J5" s="54">
        <v>44196</v>
      </c>
      <c r="Q5" s="38" t="s">
        <v>29</v>
      </c>
    </row>
    <row r="6" spans="1:20" ht="20.100000000000001" customHeight="1" thickBot="1" x14ac:dyDescent="0.2">
      <c r="H6" s="53" t="s">
        <v>45</v>
      </c>
      <c r="I6" s="66">
        <f>+calc2023!G13</f>
        <v>0</v>
      </c>
      <c r="J6" s="54">
        <v>44926</v>
      </c>
      <c r="K6" s="34">
        <v>1</v>
      </c>
      <c r="L6" s="34" t="s">
        <v>22</v>
      </c>
      <c r="S6" s="42" t="s">
        <v>27</v>
      </c>
      <c r="T6" s="43">
        <v>1.3299000000000001</v>
      </c>
    </row>
    <row r="7" spans="1:20" ht="20.100000000000001" customHeight="1" thickBot="1" x14ac:dyDescent="0.2">
      <c r="H7" s="84" t="s">
        <v>55</v>
      </c>
      <c r="I7" s="85">
        <f>+I6+IF(hoja1!H47&gt;300000,+(hoja1!H47-300000)*0.02,0)</f>
        <v>0</v>
      </c>
      <c r="J7" s="86">
        <v>45657</v>
      </c>
      <c r="K7" s="34">
        <v>2</v>
      </c>
      <c r="L7" s="34" t="s">
        <v>23</v>
      </c>
      <c r="S7" s="42"/>
      <c r="T7" s="43"/>
    </row>
    <row r="8" spans="1:20" ht="20.100000000000001" customHeight="1" x14ac:dyDescent="0.15">
      <c r="J8" s="67"/>
      <c r="K8" s="34">
        <v>3</v>
      </c>
      <c r="L8" s="34" t="s">
        <v>24</v>
      </c>
      <c r="S8" s="42">
        <v>1995</v>
      </c>
      <c r="T8" s="43">
        <v>1.405</v>
      </c>
    </row>
    <row r="9" spans="1:20" ht="20.100000000000001" customHeight="1" thickBot="1" x14ac:dyDescent="0.2">
      <c r="D9" s="39">
        <v>1</v>
      </c>
      <c r="E9" s="39">
        <v>34699</v>
      </c>
      <c r="F9" s="34">
        <v>1</v>
      </c>
      <c r="G9" s="34">
        <f>IF(calculos!K4=1,IF(hoja1!H20&gt;=D9,IF(hoja1!H20&lt;=E9,hoja1!H18*F9,0)))</f>
        <v>0</v>
      </c>
      <c r="N9" s="39">
        <v>1</v>
      </c>
      <c r="O9" s="39">
        <v>34699</v>
      </c>
      <c r="Q9" s="47">
        <v>1.3299000000000001</v>
      </c>
      <c r="R9" s="38"/>
      <c r="S9" s="44">
        <v>1996</v>
      </c>
      <c r="T9" s="45">
        <v>1.3569</v>
      </c>
    </row>
    <row r="10" spans="1:20" ht="20.100000000000001" customHeight="1" x14ac:dyDescent="0.15">
      <c r="D10" s="39">
        <v>34700</v>
      </c>
      <c r="E10" s="39">
        <v>35064</v>
      </c>
      <c r="F10" s="34">
        <v>1</v>
      </c>
      <c r="G10" s="34" t="b">
        <f>IF(calculos!K4=1,IF(hoja1!H20&gt;=D10,IF(hoja1!H20&lt;=E10,hoja1!H18*F10,0)))</f>
        <v>0</v>
      </c>
      <c r="N10" s="39">
        <v>34700</v>
      </c>
      <c r="O10" s="39">
        <v>35064</v>
      </c>
      <c r="Q10" s="47">
        <v>1.405</v>
      </c>
      <c r="S10" s="42">
        <v>1997</v>
      </c>
      <c r="T10" s="43">
        <v>1.3299000000000001</v>
      </c>
    </row>
    <row r="11" spans="1:20" ht="20.100000000000001" customHeight="1" thickBot="1" x14ac:dyDescent="0.2">
      <c r="D11" s="39">
        <v>35065</v>
      </c>
      <c r="E11" s="39">
        <v>35430</v>
      </c>
      <c r="F11" s="34">
        <v>1</v>
      </c>
      <c r="G11" s="34" t="b">
        <f>IF(calculos!K4=1,IF(hoja1!H20&gt;=D11,IF(hoja1!H20&lt;=E11,hoja1!H18*F11,0)))</f>
        <v>0</v>
      </c>
      <c r="N11" s="39">
        <v>35065</v>
      </c>
      <c r="O11" s="39">
        <v>35430</v>
      </c>
      <c r="Q11" s="47">
        <v>1.3569</v>
      </c>
      <c r="S11" s="44">
        <v>1998</v>
      </c>
      <c r="T11" s="45">
        <v>1.3041</v>
      </c>
    </row>
    <row r="12" spans="1:20" ht="20.100000000000001" customHeight="1" x14ac:dyDescent="0.15">
      <c r="D12" s="39">
        <v>35431</v>
      </c>
      <c r="E12" s="39">
        <v>35795</v>
      </c>
      <c r="F12" s="34">
        <v>1</v>
      </c>
      <c r="G12" s="34" t="b">
        <f>IF(calculos!K4=1,IF(hoja1!H20&gt;=D12,IF(hoja1!H20&lt;=E12,hoja1!H18*F12,0)))</f>
        <v>0</v>
      </c>
      <c r="L12" s="39">
        <v>38736</v>
      </c>
      <c r="N12" s="39">
        <v>35431</v>
      </c>
      <c r="O12" s="39">
        <v>35795</v>
      </c>
      <c r="Q12" s="47">
        <v>1.3299000000000001</v>
      </c>
      <c r="S12" s="42">
        <v>1999</v>
      </c>
      <c r="T12" s="43">
        <v>1.2806999999999999</v>
      </c>
    </row>
    <row r="13" spans="1:20" ht="20.100000000000001" customHeight="1" thickBot="1" x14ac:dyDescent="0.2">
      <c r="D13" s="39">
        <v>35796</v>
      </c>
      <c r="E13" s="39">
        <v>36160</v>
      </c>
      <c r="F13" s="34">
        <v>1</v>
      </c>
      <c r="G13" s="34" t="b">
        <f>IF(calculos!K4=1,IF(hoja1!H20&gt;=D13,IF(hoja1!H20&lt;=E13,hoja1!H18*F13,0)))</f>
        <v>0</v>
      </c>
      <c r="L13" s="39">
        <v>38737</v>
      </c>
      <c r="N13" s="39">
        <v>35796</v>
      </c>
      <c r="O13" s="39">
        <v>36160</v>
      </c>
      <c r="Q13" s="47">
        <v>1.3041</v>
      </c>
      <c r="S13" s="44">
        <v>2000</v>
      </c>
      <c r="T13" s="45">
        <v>1.256</v>
      </c>
    </row>
    <row r="14" spans="1:20" ht="20.100000000000001" customHeight="1" x14ac:dyDescent="0.15">
      <c r="D14" s="39">
        <v>36161</v>
      </c>
      <c r="E14" s="39">
        <v>36525</v>
      </c>
      <c r="F14" s="34">
        <v>1</v>
      </c>
      <c r="G14" s="34" t="b">
        <f>IF(calculos!K4=1,IF(hoja1!H20&gt;=D14,IF(hoja1!H20&lt;=E14,hoja1!H18*F14,0)))</f>
        <v>0</v>
      </c>
      <c r="N14" s="39">
        <v>36161</v>
      </c>
      <c r="O14" s="39">
        <v>36525</v>
      </c>
      <c r="Q14" s="47">
        <v>1.2806999999999999</v>
      </c>
      <c r="S14" s="42">
        <v>2001</v>
      </c>
      <c r="T14" s="43">
        <v>1.2314000000000001</v>
      </c>
    </row>
    <row r="15" spans="1:20" ht="20.100000000000001" customHeight="1" thickBot="1" x14ac:dyDescent="0.2">
      <c r="D15" s="39">
        <v>36526</v>
      </c>
      <c r="E15" s="39">
        <v>36891</v>
      </c>
      <c r="F15" s="34">
        <v>1</v>
      </c>
      <c r="G15" s="34" t="b">
        <f>IF(calculos!K4=1,IF(hoja1!H20&gt;=D15,IF(hoja1!H20&lt;=E15,hoja1!H18*F15,0)))</f>
        <v>0</v>
      </c>
      <c r="N15" s="39">
        <v>36526</v>
      </c>
      <c r="O15" s="39">
        <v>36891</v>
      </c>
      <c r="Q15" s="47">
        <v>1.256</v>
      </c>
      <c r="S15" s="44">
        <v>2002</v>
      </c>
      <c r="T15" s="45">
        <v>1.2072000000000001</v>
      </c>
    </row>
    <row r="16" spans="1:20" ht="20.100000000000001" customHeight="1" x14ac:dyDescent="0.15">
      <c r="D16" s="39">
        <v>36892</v>
      </c>
      <c r="E16" s="39">
        <v>37256</v>
      </c>
      <c r="F16" s="34">
        <v>1</v>
      </c>
      <c r="G16" s="34" t="b">
        <f>IF(calculos!K4=1,IF(hoja1!H20&gt;=D16,IF(hoja1!H20&lt;=E16,hoja1!H18*F16,0)))</f>
        <v>0</v>
      </c>
      <c r="N16" s="39">
        <v>36892</v>
      </c>
      <c r="O16" s="39">
        <v>37256</v>
      </c>
      <c r="Q16" s="47">
        <v>1.2314000000000001</v>
      </c>
      <c r="S16" s="42">
        <v>2003</v>
      </c>
      <c r="T16" s="43">
        <v>1.1836</v>
      </c>
    </row>
    <row r="17" spans="4:20" ht="20.100000000000001" customHeight="1" thickBot="1" x14ac:dyDescent="0.2">
      <c r="D17" s="39">
        <v>37257</v>
      </c>
      <c r="E17" s="39">
        <v>37621</v>
      </c>
      <c r="F17" s="34">
        <v>1</v>
      </c>
      <c r="G17" s="34" t="b">
        <f>IF(calculos!K4=1,IF(hoja1!H20&gt;=D17,IF(hoja1!H20&lt;=E17,hoja1!H18*F17,0)))</f>
        <v>0</v>
      </c>
      <c r="N17" s="39">
        <v>37257</v>
      </c>
      <c r="O17" s="39">
        <v>37621</v>
      </c>
      <c r="Q17" s="47">
        <v>1.2072000000000001</v>
      </c>
      <c r="S17" s="44">
        <v>2004</v>
      </c>
      <c r="T17" s="45">
        <v>1.1604000000000001</v>
      </c>
    </row>
    <row r="18" spans="4:20" ht="20.100000000000001" customHeight="1" x14ac:dyDescent="0.15">
      <c r="D18" s="39">
        <v>37622</v>
      </c>
      <c r="E18" s="39">
        <v>37986</v>
      </c>
      <c r="F18" s="34">
        <v>1</v>
      </c>
      <c r="G18" s="34" t="b">
        <f>IF(calculos!K4=1,IF(hoja1!H20&gt;=D18,IF(hoja1!H20&lt;=E18,hoja1!H18*F18,0)))</f>
        <v>0</v>
      </c>
      <c r="N18" s="39">
        <v>37622</v>
      </c>
      <c r="O18" s="39">
        <v>37986</v>
      </c>
      <c r="Q18" s="47">
        <v>1.1836</v>
      </c>
      <c r="S18" s="42">
        <v>2005</v>
      </c>
      <c r="T18" s="43">
        <v>1.1375999999999999</v>
      </c>
    </row>
    <row r="19" spans="4:20" ht="20.100000000000001" customHeight="1" thickBot="1" x14ac:dyDescent="0.2">
      <c r="D19" s="39">
        <v>37987</v>
      </c>
      <c r="E19" s="39">
        <v>38352</v>
      </c>
      <c r="F19" s="34">
        <v>1</v>
      </c>
      <c r="G19" s="34" t="b">
        <f>IF(calculos!K4=1,IF(hoja1!H20&gt;=D19,IF(hoja1!H20&lt;=E19,hoja1!H18*F19,0)))</f>
        <v>0</v>
      </c>
      <c r="N19" s="39">
        <v>37987</v>
      </c>
      <c r="O19" s="39">
        <v>38352</v>
      </c>
      <c r="Q19" s="47">
        <v>1.1604000000000001</v>
      </c>
      <c r="S19" s="44">
        <v>2006</v>
      </c>
      <c r="T19" s="45">
        <v>1.1152</v>
      </c>
    </row>
    <row r="20" spans="4:20" ht="20.100000000000001" customHeight="1" x14ac:dyDescent="0.15">
      <c r="D20" s="39">
        <v>38353</v>
      </c>
      <c r="E20" s="39">
        <v>38717</v>
      </c>
      <c r="F20" s="34">
        <v>1</v>
      </c>
      <c r="G20" s="34" t="b">
        <f>IF(calculos!K4=1,IF(hoja1!H20&gt;=D20,IF(hoja1!H20&lt;=E20,hoja1!H18*F20,0)))</f>
        <v>0</v>
      </c>
      <c r="N20" s="39">
        <v>38353</v>
      </c>
      <c r="O20" s="39">
        <v>38717</v>
      </c>
      <c r="Q20" s="47">
        <v>1.1375999999999999</v>
      </c>
      <c r="S20" s="42">
        <v>2007</v>
      </c>
      <c r="T20" s="43">
        <v>1.0933999999999999</v>
      </c>
    </row>
    <row r="21" spans="4:20" ht="20.100000000000001" customHeight="1" thickBot="1" x14ac:dyDescent="0.2">
      <c r="D21" s="39">
        <v>38718</v>
      </c>
      <c r="E21" s="39">
        <v>39082</v>
      </c>
      <c r="F21" s="34">
        <v>1</v>
      </c>
      <c r="G21" s="34" t="b">
        <f>IF(calculos!K4=1,IF(hoja1!H20&gt;=D21,IF(hoja1!H20&lt;=E21,hoja1!H18*F21,0)))</f>
        <v>0</v>
      </c>
      <c r="N21" s="39">
        <v>38718</v>
      </c>
      <c r="O21" s="39">
        <v>39082</v>
      </c>
      <c r="Q21" s="47">
        <v>1.1152</v>
      </c>
      <c r="S21" s="44">
        <v>2008</v>
      </c>
      <c r="T21" s="45">
        <v>1.0720000000000001</v>
      </c>
    </row>
    <row r="22" spans="4:20" ht="20.100000000000001" customHeight="1" x14ac:dyDescent="0.15">
      <c r="D22" s="39">
        <v>39083</v>
      </c>
      <c r="E22" s="39">
        <v>39447</v>
      </c>
      <c r="F22" s="34">
        <v>1</v>
      </c>
      <c r="G22" s="34" t="b">
        <f>IF(+$K$4=1,IF(hoja1!$H$20&gt;=D22,IF(hoja1!$H$20&lt;=E22,hoja1!$H$18*F22,0)))</f>
        <v>0</v>
      </c>
      <c r="N22" s="39">
        <v>39083</v>
      </c>
      <c r="O22" s="39">
        <v>39447</v>
      </c>
      <c r="Q22" s="47">
        <v>1.0933999999999999</v>
      </c>
      <c r="S22" s="42">
        <v>2009</v>
      </c>
      <c r="T22" s="43">
        <v>1.0509999999999999</v>
      </c>
    </row>
    <row r="23" spans="4:20" ht="20.100000000000001" customHeight="1" thickBot="1" x14ac:dyDescent="0.2">
      <c r="D23" s="39">
        <v>39448</v>
      </c>
      <c r="E23" s="39">
        <v>39813</v>
      </c>
      <c r="F23" s="34">
        <v>1</v>
      </c>
      <c r="G23" s="34" t="b">
        <f>IF(+$K$4=1,IF(hoja1!$H$20&gt;=D23,IF(hoja1!$H$20&lt;=E23,hoja1!$H$18*F23,0)))</f>
        <v>0</v>
      </c>
      <c r="N23" s="39">
        <v>39448</v>
      </c>
      <c r="O23" s="39">
        <v>39813</v>
      </c>
      <c r="Q23" s="47">
        <v>1.0720000000000001</v>
      </c>
      <c r="S23" s="44">
        <v>2010</v>
      </c>
      <c r="T23" s="45">
        <v>1.0406</v>
      </c>
    </row>
    <row r="24" spans="4:20" ht="20.100000000000001" customHeight="1" x14ac:dyDescent="0.15">
      <c r="D24" s="39">
        <v>39814</v>
      </c>
      <c r="E24" s="39">
        <v>40178</v>
      </c>
      <c r="F24" s="34">
        <v>1</v>
      </c>
      <c r="G24" s="34" t="b">
        <f>IF(+$K$4=1,IF(hoja1!$H$20&gt;=D24,IF(hoja1!$H$20&lt;=E24,hoja1!$H$18*F24,0)))</f>
        <v>0</v>
      </c>
      <c r="N24" s="39">
        <v>39814</v>
      </c>
      <c r="O24" s="39">
        <v>40178</v>
      </c>
      <c r="Q24" s="47">
        <v>1.0509999999999999</v>
      </c>
      <c r="S24" s="42">
        <v>2011</v>
      </c>
      <c r="T24" s="43">
        <v>1.0303</v>
      </c>
    </row>
    <row r="25" spans="4:20" ht="20.100000000000001" customHeight="1" thickBot="1" x14ac:dyDescent="0.2">
      <c r="D25" s="39">
        <v>40179</v>
      </c>
      <c r="E25" s="39">
        <v>40543</v>
      </c>
      <c r="F25" s="34">
        <v>1</v>
      </c>
      <c r="G25" s="34" t="b">
        <f>IF(+$K$4=1,IF(hoja1!$H$20&gt;=D25,IF(hoja1!$H$20&lt;=E25,hoja1!$H$18*F25,0)))</f>
        <v>0</v>
      </c>
      <c r="N25" s="39">
        <v>40179</v>
      </c>
      <c r="O25" s="39">
        <v>40543</v>
      </c>
      <c r="Q25" s="47">
        <v>1.0406</v>
      </c>
      <c r="S25" s="44">
        <v>2012</v>
      </c>
      <c r="T25" s="45">
        <v>1.0201</v>
      </c>
    </row>
    <row r="26" spans="4:20" ht="20.100000000000001" customHeight="1" x14ac:dyDescent="0.15">
      <c r="D26" s="39">
        <v>40544</v>
      </c>
      <c r="E26" s="39">
        <v>40908</v>
      </c>
      <c r="F26" s="34">
        <v>1</v>
      </c>
      <c r="G26" s="34" t="b">
        <f>IF(+$K$4=1,IF(hoja1!$H$20&gt;=D26,IF(hoja1!$H$20&lt;=E26,hoja1!$H$18*F26,0)))</f>
        <v>0</v>
      </c>
      <c r="N26" s="39">
        <v>40544</v>
      </c>
      <c r="O26" s="39">
        <v>40908</v>
      </c>
      <c r="Q26" s="47">
        <v>1.0303</v>
      </c>
      <c r="S26" s="42">
        <v>2013</v>
      </c>
      <c r="T26" s="43">
        <v>1.01</v>
      </c>
    </row>
    <row r="27" spans="4:20" ht="20.100000000000001" customHeight="1" thickBot="1" x14ac:dyDescent="0.2">
      <c r="D27" s="39">
        <v>40909</v>
      </c>
      <c r="E27" s="39">
        <v>41274</v>
      </c>
      <c r="F27" s="34">
        <v>1</v>
      </c>
      <c r="G27" s="34" t="b">
        <f>IF(+$K$4=1,IF(hoja1!$H$20&gt;=D27,IF(hoja1!$H$20&lt;=E27,hoja1!$H$18*F27,0)))</f>
        <v>0</v>
      </c>
      <c r="N27" s="39">
        <v>40909</v>
      </c>
      <c r="O27" s="39">
        <v>41274</v>
      </c>
      <c r="Q27" s="47">
        <v>1.0201</v>
      </c>
      <c r="S27" s="44">
        <v>2014</v>
      </c>
      <c r="T27" s="45">
        <v>1</v>
      </c>
    </row>
    <row r="28" spans="4:20" ht="20.100000000000001" customHeight="1" x14ac:dyDescent="0.15">
      <c r="D28" s="39">
        <v>41275</v>
      </c>
      <c r="E28" s="39">
        <v>41639</v>
      </c>
      <c r="F28" s="34">
        <v>1</v>
      </c>
      <c r="G28" s="34" t="b">
        <f>IF(+$K$4=1,IF(hoja1!$H$20&gt;=D28,IF(hoja1!$H$20&lt;=E28,hoja1!$H$18*F28,0)))</f>
        <v>0</v>
      </c>
      <c r="N28" s="39">
        <v>41275</v>
      </c>
      <c r="O28" s="39">
        <v>41639</v>
      </c>
      <c r="Q28" s="47">
        <v>1.01</v>
      </c>
    </row>
    <row r="29" spans="4:20" ht="20.100000000000001" customHeight="1" thickBot="1" x14ac:dyDescent="0.2">
      <c r="D29" s="39">
        <v>41640</v>
      </c>
      <c r="E29" s="39">
        <v>42004</v>
      </c>
      <c r="F29" s="34">
        <f>+Q29</f>
        <v>1</v>
      </c>
      <c r="G29" s="34" t="b">
        <f>IF(+$K$4=1,IF(hoja1!$H$20&gt;=D29,IF(hoja1!$H$20&lt;=E29,hoja1!$H$18*F29,0)))</f>
        <v>0</v>
      </c>
      <c r="N29" s="39">
        <v>41640</v>
      </c>
      <c r="O29" s="39">
        <v>42004</v>
      </c>
      <c r="Q29" s="47">
        <v>1</v>
      </c>
      <c r="S29" s="44"/>
      <c r="T29" s="45"/>
    </row>
    <row r="30" spans="4:20" ht="20.100000000000001" customHeight="1" x14ac:dyDescent="0.15">
      <c r="G30" s="40">
        <f>SUM(G9:G29)</f>
        <v>0</v>
      </c>
      <c r="S30" s="42"/>
      <c r="T30" s="43"/>
    </row>
    <row r="31" spans="4:20" ht="20.100000000000001" customHeight="1" thickBot="1" x14ac:dyDescent="0.2">
      <c r="S31" s="44"/>
      <c r="T31" s="45"/>
    </row>
    <row r="32" spans="4:20" ht="20.100000000000001" customHeight="1" x14ac:dyDescent="0.15">
      <c r="D32" s="34">
        <v>1</v>
      </c>
      <c r="E32" s="34">
        <v>2</v>
      </c>
      <c r="F32" s="34">
        <v>3</v>
      </c>
      <c r="S32" s="42"/>
      <c r="T32" s="43"/>
    </row>
    <row r="33" spans="2:20" ht="20.100000000000001" customHeight="1" thickBot="1" x14ac:dyDescent="0.2">
      <c r="B33" s="39">
        <v>34699</v>
      </c>
      <c r="C33" s="39">
        <v>55152</v>
      </c>
      <c r="D33" s="41">
        <v>1</v>
      </c>
      <c r="E33" s="41">
        <v>1</v>
      </c>
      <c r="F33" s="41">
        <v>1</v>
      </c>
      <c r="G33" s="34" t="b">
        <f>IF(calculos!K4=1,IF(hoja1!H20&gt;=B33,IF(hoja1!H20&lt;=C33,D33,0)))</f>
        <v>0</v>
      </c>
      <c r="H33" s="41" t="b">
        <f>IF(calculos!K4=2,IF(hoja1!H20&gt;=B33,IF(hoja1!H20&lt;=C33,E33,0)))</f>
        <v>0</v>
      </c>
      <c r="I33" s="34" t="b">
        <f>IF(calculos!K4=3,IF(hoja1!H20&gt;=B33,IF(hoja1!H20&lt;=C33,F33,0)))</f>
        <v>0</v>
      </c>
      <c r="S33" s="44"/>
      <c r="T33" s="45"/>
    </row>
    <row r="34" spans="2:20" ht="20.100000000000001" customHeight="1" x14ac:dyDescent="0.15">
      <c r="B34" s="39">
        <v>34334</v>
      </c>
      <c r="C34" s="39">
        <v>34698</v>
      </c>
      <c r="D34" s="41">
        <v>0.88890000000000002</v>
      </c>
      <c r="E34" s="41">
        <v>0.75</v>
      </c>
      <c r="F34" s="41">
        <v>0.85719999999999996</v>
      </c>
      <c r="G34" s="34" t="b">
        <f>IF(calculos!K4=1,IF(hoja1!H20&gt;=B34,IF(hoja1!H20&lt;=C34,D34,0)))</f>
        <v>0</v>
      </c>
      <c r="H34" s="41" t="b">
        <f>IF(calculos!K4=2,IF(hoja1!H20&gt;=B34,IF(hoja1!H20&lt;=C34,E34,0)))</f>
        <v>0</v>
      </c>
      <c r="I34" s="34" t="b">
        <f>IF(calculos!K4=3,IF(hoja1!H20&gt;=B34,IF(hoja1!H20&lt;=C34,F34,0)))</f>
        <v>0</v>
      </c>
      <c r="S34" s="42"/>
      <c r="T34" s="43"/>
    </row>
    <row r="35" spans="2:20" ht="20.100000000000001" customHeight="1" thickBot="1" x14ac:dyDescent="0.2">
      <c r="B35" s="39">
        <v>33969</v>
      </c>
      <c r="C35" s="39">
        <v>34333</v>
      </c>
      <c r="D35" s="41">
        <v>0.77780000000000005</v>
      </c>
      <c r="E35" s="41">
        <v>0.5</v>
      </c>
      <c r="F35" s="41">
        <v>0.71440000000000003</v>
      </c>
      <c r="G35" s="34" t="b">
        <f>IF(calculos!K4=1,IF(hoja1!H20&gt;=B35,IF(hoja1!H20&lt;=C35,D35,0)))</f>
        <v>0</v>
      </c>
      <c r="H35" s="41" t="b">
        <f>IF(calculos!K4=2,IF(hoja1!H20&gt;=B35,IF(hoja1!H20&lt;=C35,E35,0)))</f>
        <v>0</v>
      </c>
      <c r="I35" s="34" t="b">
        <f>IF(calculos!K4=3,IF(hoja1!H20&gt;=B35,IF(hoja1!H20&lt;=C35,F35,0)))</f>
        <v>0</v>
      </c>
      <c r="S35" s="44"/>
      <c r="T35" s="45"/>
    </row>
    <row r="36" spans="2:20" ht="20.100000000000001" customHeight="1" x14ac:dyDescent="0.15">
      <c r="B36" s="39">
        <v>33603</v>
      </c>
      <c r="C36" s="39">
        <v>33968</v>
      </c>
      <c r="D36" s="41">
        <v>0.66669999999999996</v>
      </c>
      <c r="E36" s="41">
        <v>0.25</v>
      </c>
      <c r="F36" s="41">
        <v>0.5716</v>
      </c>
      <c r="G36" s="34">
        <f>IF(calculos!K4=1,IF(hoja1!H20&gt;=B36,IF(hoja1!H20&lt;=C36,D36,0)))</f>
        <v>0.66669999999999996</v>
      </c>
      <c r="H36" s="41" t="b">
        <f>IF(calculos!K4=2,IF(hoja1!H20&gt;=B36,IF(hoja1!H20&lt;=C36,E36,0)))</f>
        <v>0</v>
      </c>
      <c r="I36" s="34" t="b">
        <f>IF(calculos!K4=3,IF(hoja1!H20&gt;=B36,IF(hoja1!H20&lt;=C36,F36,0)))</f>
        <v>0</v>
      </c>
      <c r="S36" s="42"/>
      <c r="T36" s="43"/>
    </row>
    <row r="37" spans="2:20" ht="20.100000000000001" customHeight="1" thickBot="1" x14ac:dyDescent="0.2">
      <c r="B37" s="39">
        <v>33238</v>
      </c>
      <c r="C37" s="39">
        <v>33602</v>
      </c>
      <c r="D37" s="41">
        <v>0.55559999999999998</v>
      </c>
      <c r="E37" s="41">
        <v>0</v>
      </c>
      <c r="F37" s="41">
        <v>0.42880000000000001</v>
      </c>
      <c r="G37" s="34">
        <f>IF(calculos!K4=1,IF(hoja1!H20&gt;=B37,IF(hoja1!H20&lt;=C37,D37,0)))</f>
        <v>0</v>
      </c>
      <c r="H37" s="41" t="b">
        <f>IF(calculos!K4=2,IF(hoja1!H20&gt;=B37,IF(hoja1!H20&lt;=C37,E37,0)))</f>
        <v>0</v>
      </c>
      <c r="I37" s="34" t="b">
        <f>IF(calculos!K4=3,IF(hoja1!H20&gt;=B37,IF(hoja1!H20&lt;=C37,F37,0)))</f>
        <v>0</v>
      </c>
      <c r="S37" s="44"/>
      <c r="T37" s="45"/>
    </row>
    <row r="38" spans="2:20" ht="20.100000000000001" customHeight="1" x14ac:dyDescent="0.15">
      <c r="B38" s="39">
        <v>32873</v>
      </c>
      <c r="C38" s="39">
        <v>33237</v>
      </c>
      <c r="D38" s="41">
        <v>0.44450000000000001</v>
      </c>
      <c r="E38" s="41">
        <v>0</v>
      </c>
      <c r="F38" s="41">
        <v>0.28599999999999998</v>
      </c>
      <c r="G38" s="34">
        <f>IF(calculos!K4=1,IF(hoja1!H20&gt;=B38,IF(hoja1!H20&lt;=C38,D38,0)))</f>
        <v>0</v>
      </c>
      <c r="H38" s="41" t="b">
        <f>IF(calculos!K4=2,IF(hoja1!H20&gt;=B38,IF(hoja1!H20&lt;=C38,E38,0)))</f>
        <v>0</v>
      </c>
      <c r="I38" s="34" t="b">
        <f>IF(calculos!K4=3,IF(hoja1!H20&gt;=B38,IF(hoja1!H20&lt;=C38,F38,0)))</f>
        <v>0</v>
      </c>
      <c r="S38" s="42"/>
      <c r="T38" s="43"/>
    </row>
    <row r="39" spans="2:20" ht="20.100000000000001" customHeight="1" thickBot="1" x14ac:dyDescent="0.2">
      <c r="B39" s="39">
        <v>32508</v>
      </c>
      <c r="C39" s="39">
        <v>32872</v>
      </c>
      <c r="D39" s="41">
        <v>0.33339999999999997</v>
      </c>
      <c r="E39" s="41">
        <v>0</v>
      </c>
      <c r="F39" s="41">
        <v>0.14319999999999999</v>
      </c>
      <c r="G39" s="34">
        <f>IF(calculos!K4=1,IF(hoja1!H20&gt;=B39,IF(hoja1!H20&lt;=C39,D39,0)))</f>
        <v>0</v>
      </c>
      <c r="H39" s="41" t="b">
        <f>IF(calculos!K4=2,IF(hoja1!H20&gt;=B39,IF(hoja1!H20&lt;=C39,E39,0)))</f>
        <v>0</v>
      </c>
      <c r="I39" s="34" t="b">
        <f>IF(calculos!K4=3,IF(hoja1!H20&gt;=B39,IF(hoja1!H20&lt;=C39,F39,0)))</f>
        <v>0</v>
      </c>
      <c r="S39" s="44"/>
      <c r="T39" s="45"/>
    </row>
    <row r="40" spans="2:20" ht="20.100000000000001" customHeight="1" x14ac:dyDescent="0.15">
      <c r="B40" s="39">
        <v>32142</v>
      </c>
      <c r="C40" s="39">
        <v>32507</v>
      </c>
      <c r="D40" s="41">
        <v>0.2223</v>
      </c>
      <c r="E40" s="41">
        <v>0</v>
      </c>
      <c r="F40" s="41">
        <v>0</v>
      </c>
      <c r="G40" s="34">
        <f>IF(calculos!K4=1,IF(hoja1!H20&gt;=B40,IF(hoja1!H20&lt;=C40,D40,0)))</f>
        <v>0</v>
      </c>
      <c r="H40" s="41" t="b">
        <f>IF(calculos!K4=2,IF(hoja1!H20&gt;=B40,IF(hoja1!H20&lt;=C40,E40,0)))</f>
        <v>0</v>
      </c>
      <c r="I40" s="34" t="b">
        <f>IF(calculos!K4=3,IF(hoja1!H20&gt;=B40,IF(hoja1!H20&lt;=C40,F40,0)))</f>
        <v>0</v>
      </c>
      <c r="S40" s="42"/>
      <c r="T40" s="43"/>
    </row>
    <row r="41" spans="2:20" ht="20.100000000000001" customHeight="1" thickBot="1" x14ac:dyDescent="0.2">
      <c r="B41" s="39">
        <v>31777</v>
      </c>
      <c r="C41" s="39">
        <v>32141</v>
      </c>
      <c r="D41" s="41">
        <v>0.11119999999999999</v>
      </c>
      <c r="E41" s="41">
        <v>0</v>
      </c>
      <c r="F41" s="41">
        <v>0</v>
      </c>
      <c r="G41" s="34">
        <f>IF(calculos!K4=1,IF(hoja1!H20&gt;=B41,IF(hoja1!H20&lt;=C41,D41,0)))</f>
        <v>0</v>
      </c>
      <c r="H41" s="41" t="b">
        <f>IF(calculos!K4=2,IF(hoja1!H20&gt;=B41,IF(hoja1!H20&lt;=C41,E41,0)))</f>
        <v>0</v>
      </c>
      <c r="I41" s="34" t="b">
        <f>IF(calculos!K4=3,IF(hoja1!H20&gt;=B41,IF(hoja1!H20&lt;=C41,F41,0)))</f>
        <v>0</v>
      </c>
      <c r="S41" s="44"/>
      <c r="T41" s="45"/>
    </row>
    <row r="42" spans="2:20" ht="20.100000000000001" customHeight="1" x14ac:dyDescent="0.15">
      <c r="B42" s="39">
        <v>366</v>
      </c>
      <c r="C42" s="39">
        <v>31776</v>
      </c>
      <c r="D42" s="41">
        <v>0</v>
      </c>
      <c r="E42" s="41">
        <v>0</v>
      </c>
      <c r="F42" s="41">
        <v>0</v>
      </c>
      <c r="G42" s="34">
        <f>IF(calculos!K4=1,IF(hoja1!H20&gt;=B42,IF(hoja1!H20&lt;=C42,D42,0)))</f>
        <v>0</v>
      </c>
      <c r="H42" s="41" t="b">
        <f>IF(calculos!K4=2,IF(hoja1!H20&gt;=B42,IF(hoja1!H20&lt;=C42,E42,0)))</f>
        <v>0</v>
      </c>
      <c r="I42" s="34" t="b">
        <f>IF(calculos!K4=3,IF(hoja1!H20&gt;=B42,IF(hoja1!H20&lt;=C42,F42,0)))</f>
        <v>0</v>
      </c>
      <c r="S42" s="42"/>
      <c r="T42" s="43"/>
    </row>
    <row r="43" spans="2:20" ht="20.100000000000001" customHeight="1" thickBot="1" x14ac:dyDescent="0.2">
      <c r="S43" s="44"/>
      <c r="T43" s="45"/>
    </row>
    <row r="44" spans="2:20" ht="20.100000000000001" customHeight="1" x14ac:dyDescent="0.15">
      <c r="G44" s="41">
        <f>SUM(G33:G43)</f>
        <v>0.66669999999999996</v>
      </c>
      <c r="H44" s="41">
        <f>SUM(H33:H43)</f>
        <v>0</v>
      </c>
      <c r="I44" s="34">
        <f>SUM(I33:I43)</f>
        <v>0</v>
      </c>
      <c r="S44" s="42"/>
      <c r="T44" s="43"/>
    </row>
    <row r="45" spans="2:20" ht="20.100000000000001" customHeight="1" thickBot="1" x14ac:dyDescent="0.2">
      <c r="H45" s="41"/>
      <c r="S45" s="44"/>
      <c r="T45" s="45"/>
    </row>
    <row r="46" spans="2:20" ht="20.100000000000001" customHeight="1" x14ac:dyDescent="0.15">
      <c r="H46" s="41">
        <f>+G44+H44+I44</f>
        <v>0.66669999999999996</v>
      </c>
      <c r="S46" s="42"/>
      <c r="T46" s="43"/>
    </row>
    <row r="47" spans="2:20" ht="20.100000000000001" customHeight="1" thickBot="1" x14ac:dyDescent="0.2">
      <c r="S47" s="44"/>
      <c r="T47" s="45"/>
    </row>
    <row r="48" spans="2:20" ht="20.100000000000001" customHeight="1" thickBot="1" x14ac:dyDescent="0.2">
      <c r="S48" s="44"/>
      <c r="T48" s="46"/>
    </row>
  </sheetData>
  <sheetProtection algorithmName="SHA-512" hashValue="lxgBloKkqSu0/DFI+YgJSGixjmv23Nto2ksN8EomzSpaZhnwgIxqpUpzmycP8fkF0ZdSS0MEwEwzfq1o+nJhiw==" saltValue="ak9qpLAItGtFF3QwtJ+pcA==" spinCount="100000" sheet="1" objects="1" scenarios="1"/>
  <phoneticPr fontId="40"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pageSetUpPr fitToPage="1"/>
  </sheetPr>
  <dimension ref="B1:M64"/>
  <sheetViews>
    <sheetView showGridLines="0" zoomScale="70" workbookViewId="0">
      <selection activeCell="C4" sqref="C4"/>
    </sheetView>
  </sheetViews>
  <sheetFormatPr baseColWidth="10" defaultColWidth="25.7109375" defaultRowHeight="30" customHeight="1" x14ac:dyDescent="0.15"/>
  <cols>
    <col min="1" max="1" width="25.7109375" style="71"/>
    <col min="2" max="2" width="19" style="71" customWidth="1"/>
    <col min="3" max="3" width="20.42578125" style="71" customWidth="1"/>
    <col min="4" max="4" width="20" style="71" customWidth="1"/>
    <col min="5" max="5" width="23.5703125" style="71" customWidth="1"/>
    <col min="6" max="6" width="20.28515625" style="71" customWidth="1"/>
    <col min="7" max="7" width="18.140625" style="71" customWidth="1"/>
    <col min="8" max="16384" width="25.7109375" style="71"/>
  </cols>
  <sheetData>
    <row r="1" spans="2:13" ht="30" customHeight="1" x14ac:dyDescent="0.15">
      <c r="B1" s="68" t="s">
        <v>46</v>
      </c>
      <c r="C1" s="69"/>
      <c r="D1" s="70"/>
    </row>
    <row r="3" spans="2:13" ht="30" customHeight="1" x14ac:dyDescent="0.15">
      <c r="B3" s="71" t="s">
        <v>47</v>
      </c>
      <c r="C3" s="72">
        <f>+hoja1!H47</f>
        <v>0</v>
      </c>
    </row>
    <row r="4" spans="2:13" ht="30" customHeight="1" x14ac:dyDescent="0.15">
      <c r="B4" s="73"/>
      <c r="C4" s="74" t="s">
        <v>48</v>
      </c>
      <c r="D4" s="74" t="s">
        <v>49</v>
      </c>
      <c r="E4" s="74" t="s">
        <v>50</v>
      </c>
      <c r="F4" s="74" t="s">
        <v>51</v>
      </c>
      <c r="G4" s="73"/>
      <c r="J4" s="70"/>
      <c r="K4" s="70"/>
      <c r="L4" s="70"/>
      <c r="M4" s="75"/>
    </row>
    <row r="5" spans="2:13" ht="30" customHeight="1" x14ac:dyDescent="0.15">
      <c r="B5" s="74"/>
      <c r="C5" s="74"/>
      <c r="D5" s="74"/>
      <c r="E5" s="74"/>
      <c r="F5" s="74"/>
      <c r="G5" s="74"/>
    </row>
    <row r="6" spans="2:13" ht="30" customHeight="1" x14ac:dyDescent="0.15">
      <c r="B6" s="76">
        <f t="shared" ref="B6:B11" si="0">IF(+$C$3&gt;=C6,IF($C$3&lt;C7,$C$3,0),0)</f>
        <v>0</v>
      </c>
      <c r="C6" s="76">
        <v>0</v>
      </c>
      <c r="D6" s="76">
        <v>0</v>
      </c>
      <c r="E6" s="76">
        <v>6000</v>
      </c>
      <c r="F6" s="77">
        <v>0.19</v>
      </c>
      <c r="G6" s="76">
        <f t="shared" ref="G6:G11" si="1">IF(B6=0,0,+D6+((B6-C6)*F6))</f>
        <v>0</v>
      </c>
    </row>
    <row r="7" spans="2:13" ht="30" customHeight="1" x14ac:dyDescent="0.15">
      <c r="B7" s="76">
        <f t="shared" si="0"/>
        <v>0</v>
      </c>
      <c r="C7" s="76">
        <v>6000</v>
      </c>
      <c r="D7" s="76">
        <f>+E6*F6+D6</f>
        <v>1140</v>
      </c>
      <c r="E7" s="76">
        <f>+C8-C7</f>
        <v>44000</v>
      </c>
      <c r="F7" s="77">
        <v>0.21</v>
      </c>
      <c r="G7" s="76">
        <f t="shared" si="1"/>
        <v>0</v>
      </c>
    </row>
    <row r="8" spans="2:13" ht="30" customHeight="1" x14ac:dyDescent="0.15">
      <c r="B8" s="76">
        <f t="shared" si="0"/>
        <v>0</v>
      </c>
      <c r="C8" s="76">
        <v>50000</v>
      </c>
      <c r="D8" s="76">
        <f>+E7*F7+D7</f>
        <v>10380</v>
      </c>
      <c r="E8" s="76">
        <f>+C9-C8</f>
        <v>150000</v>
      </c>
      <c r="F8" s="77">
        <v>0.23</v>
      </c>
      <c r="G8" s="76">
        <f t="shared" si="1"/>
        <v>0</v>
      </c>
      <c r="K8" s="78"/>
    </row>
    <row r="9" spans="2:13" ht="30" customHeight="1" x14ac:dyDescent="0.15">
      <c r="B9" s="76">
        <f t="shared" si="0"/>
        <v>0</v>
      </c>
      <c r="C9" s="76">
        <v>200000</v>
      </c>
      <c r="D9" s="76">
        <f>+E8*F8+D8</f>
        <v>44880</v>
      </c>
      <c r="E9" s="76">
        <f>+C10-C9</f>
        <v>100000</v>
      </c>
      <c r="F9" s="77">
        <v>0.27</v>
      </c>
      <c r="G9" s="76">
        <f t="shared" si="1"/>
        <v>0</v>
      </c>
    </row>
    <row r="10" spans="2:13" ht="30" customHeight="1" x14ac:dyDescent="0.15">
      <c r="B10" s="76">
        <f t="shared" si="0"/>
        <v>0</v>
      </c>
      <c r="C10" s="76">
        <v>300000</v>
      </c>
      <c r="D10" s="76">
        <f>+E9*F9+D9</f>
        <v>71880</v>
      </c>
      <c r="E10" s="76">
        <f>+C11-C10</f>
        <v>4999999700000</v>
      </c>
      <c r="F10" s="77">
        <v>0.28000000000000003</v>
      </c>
      <c r="G10" s="76">
        <f t="shared" si="1"/>
        <v>0</v>
      </c>
    </row>
    <row r="11" spans="2:13" ht="30" customHeight="1" x14ac:dyDescent="0.15">
      <c r="B11" s="76">
        <f t="shared" si="0"/>
        <v>0</v>
      </c>
      <c r="C11" s="76">
        <v>5000000000000</v>
      </c>
      <c r="D11" s="76"/>
      <c r="E11" s="76"/>
      <c r="F11" s="77"/>
      <c r="G11" s="76">
        <f t="shared" si="1"/>
        <v>0</v>
      </c>
    </row>
    <row r="12" spans="2:13" ht="30" customHeight="1" x14ac:dyDescent="0.15">
      <c r="B12" s="74"/>
      <c r="C12" s="76"/>
      <c r="D12" s="76"/>
      <c r="E12" s="76"/>
      <c r="F12" s="79"/>
      <c r="G12" s="76"/>
    </row>
    <row r="13" spans="2:13" ht="30" customHeight="1" x14ac:dyDescent="0.15">
      <c r="B13" s="74"/>
      <c r="C13" s="76"/>
      <c r="D13" s="80"/>
      <c r="E13" s="76"/>
      <c r="F13" s="79"/>
      <c r="G13" s="81">
        <f>SUM(G6:G12)</f>
        <v>0</v>
      </c>
    </row>
    <row r="29" spans="4:5" ht="30" customHeight="1" x14ac:dyDescent="0.15">
      <c r="D29" s="82"/>
      <c r="E29" s="82"/>
    </row>
    <row r="30" spans="4:5" ht="30" customHeight="1" x14ac:dyDescent="0.15">
      <c r="D30" s="83"/>
      <c r="E30" s="83"/>
    </row>
    <row r="63" spans="6:7" ht="30" customHeight="1" x14ac:dyDescent="0.15">
      <c r="F63" s="82"/>
      <c r="G63" s="82"/>
    </row>
    <row r="64" spans="6:7" ht="30" customHeight="1" x14ac:dyDescent="0.15">
      <c r="F64" s="83"/>
      <c r="G64" s="83"/>
    </row>
  </sheetData>
  <sheetProtection password="8459" sheet="1"/>
  <pageMargins left="0.75" right="0.75" top="1" bottom="1" header="0.5" footer="0.5"/>
  <pageSetup paperSize="9" scale="62"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A2732C9B7C67544B918C3AC84BF2D92" ma:contentTypeVersion="12" ma:contentTypeDescription="Crée un document." ma:contentTypeScope="" ma:versionID="924a12eefe99e5fb3a93285150b0bbff">
  <xsd:schema xmlns:xsd="http://www.w3.org/2001/XMLSchema" xmlns:xs="http://www.w3.org/2001/XMLSchema" xmlns:p="http://schemas.microsoft.com/office/2006/metadata/properties" xmlns:ns3="ac217802-ad5e-451a-bc27-2c973f4b848e" xmlns:ns4="a9c9ba65-0ef1-44b3-8ee2-48738882e2b9" targetNamespace="http://schemas.microsoft.com/office/2006/metadata/properties" ma:root="true" ma:fieldsID="6180e3d85de66cfdaa6ba1eb4248da39" ns3:_="" ns4:_="">
    <xsd:import namespace="ac217802-ad5e-451a-bc27-2c973f4b848e"/>
    <xsd:import namespace="a9c9ba65-0ef1-44b3-8ee2-48738882e2b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217802-ad5e-451a-bc27-2c973f4b848e"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element name="SharingHintHash" ma:index="10" nillable="true" ma:displayName="Partage du hachage d’indicateu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c9ba65-0ef1-44b3-8ee2-48738882e2b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C102A91-14AA-41E1-8690-1CF905F6773A}">
  <ds:schemaRefs>
    <ds:schemaRef ds:uri="http://schemas.microsoft.com/sharepoint/v3/contenttype/forms"/>
  </ds:schemaRefs>
</ds:datastoreItem>
</file>

<file path=customXml/itemProps2.xml><?xml version="1.0" encoding="utf-8"?>
<ds:datastoreItem xmlns:ds="http://schemas.openxmlformats.org/officeDocument/2006/customXml" ds:itemID="{FECA7703-376F-45A2-83FC-6125EB1FE5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217802-ad5e-451a-bc27-2c973f4b848e"/>
    <ds:schemaRef ds:uri="a9c9ba65-0ef1-44b3-8ee2-48738882e2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6770075-1F98-4751-A30D-25743FCB24B3}">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Home</vt:lpstr>
      <vt:lpstr>hoja1</vt:lpstr>
      <vt:lpstr>hoja1!Área_de_impresión</vt:lpstr>
      <vt:lpstr>hoja1!Títulos_a_imprimir</vt:lpstr>
    </vt:vector>
  </TitlesOfParts>
  <Company>Indicator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title>
  <dc:creator>Santiago Arranz</dc:creator>
  <cp:keywords/>
  <dc:description/>
  <cp:lastModifiedBy>Isabel RODRIGUEZ</cp:lastModifiedBy>
  <cp:lastPrinted>2015-04-16T16:26:41Z</cp:lastPrinted>
  <dcterms:created xsi:type="dcterms:W3CDTF">2008-10-14T13:46:51Z</dcterms:created>
  <dcterms:modified xsi:type="dcterms:W3CDTF">2025-01-08T14:19:40Z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0x0101005A2732C9B7C67544B918C3AC84BF2D92</vt:lpwstr>
  </property>
</Properties>
</file>